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EstaPasta_de_trabalho" defaultThemeVersion="124226"/>
  <bookViews>
    <workbookView xWindow="0" yWindow="0" windowWidth="20730" windowHeight="9735" tabRatio="841"/>
  </bookViews>
  <sheets>
    <sheet name="Anexo 1 - Pessoal CMM" sheetId="63" r:id="rId1"/>
  </sheets>
  <definedNames>
    <definedName name="Ações">#REF!</definedName>
    <definedName name="Cancela" localSheetId="0">#REF!,#REF!</definedName>
    <definedName name="Cancela">#REF!,#REF!</definedName>
    <definedName name="ClassPrevAtu">#REF!</definedName>
    <definedName name="ClassPrevInicial">#REF!</definedName>
    <definedName name="ClassRecAnt">#REF!</definedName>
    <definedName name="ClassRecBim">#REF!</definedName>
    <definedName name="ClassRecNoBim">#REF!</definedName>
    <definedName name="CritEx">#REF!</definedName>
    <definedName name="DespAcao">#REF!</definedName>
    <definedName name="DespElem">#REF!</definedName>
    <definedName name="doExeAnt">#REF!</definedName>
    <definedName name="doExercicio">#REF!</definedName>
    <definedName name="DotacaoAtualizada">#REF!</definedName>
    <definedName name="DotacaoInicial">#REF!</definedName>
    <definedName name="dsfrw" localSheetId="0">#REF!,#REF!</definedName>
    <definedName name="dsfrw">#REF!,#REF!</definedName>
    <definedName name="Elementos">#REF!</definedName>
    <definedName name="fdsafs" localSheetId="0">#REF!,#REF!</definedName>
    <definedName name="fdsafs">#REF!,#REF!</definedName>
    <definedName name="fdsf" localSheetId="0">#REF!</definedName>
    <definedName name="fdsf">#REF!</definedName>
    <definedName name="fhksjd" localSheetId="0">#REF!,#REF!</definedName>
    <definedName name="fhksjd">#REF!,#REF!</definedName>
    <definedName name="fsdfs" localSheetId="0">#REF!</definedName>
    <definedName name="fsdfs">#REF!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LiqAteBimAnt">#REF!</definedName>
    <definedName name="LiqAteBimestre">#REF!</definedName>
    <definedName name="LiqNoBim">#REF!</definedName>
    <definedName name="Naturezas">#REF!</definedName>
    <definedName name="nobo1" localSheetId="0">#REF!</definedName>
    <definedName name="nobo1">#REF!</definedName>
    <definedName name="Novo" localSheetId="0">#REF!</definedName>
    <definedName name="Novo">#REF!</definedName>
    <definedName name="Plan" localSheetId="0">#REF!</definedName>
    <definedName name="Plan">#REF!</definedName>
    <definedName name="Planilha" localSheetId="0">#REF!</definedName>
    <definedName name="Planilha">#REF!</definedName>
    <definedName name="Planilha_1" localSheetId="0">#REF!,#REF!</definedName>
    <definedName name="Planilha_1">#REF!,#REF!</definedName>
    <definedName name="Planilha_1ÁreaTotal" localSheetId="0">#REF!,#REF!</definedName>
    <definedName name="Planilha_1ÁreaTotal">#REF!,#REF!</definedName>
    <definedName name="Planilha_1CabGráfico" localSheetId="0">#REF!</definedName>
    <definedName name="Planilha_1CabGráfico">#REF!</definedName>
    <definedName name="Planilha_1TítCols" localSheetId="0">#REF!,#REF!</definedName>
    <definedName name="Planilha_1TítCols">#REF!,#REF!</definedName>
    <definedName name="Planilha_1TítLins" localSheetId="0">#REF!</definedName>
    <definedName name="Planilha_1TítLins">#REF!</definedName>
    <definedName name="Planilha_2ÁreaTotal" localSheetId="0">#REF!,#REF!</definedName>
    <definedName name="Planilha_2ÁreaTotal">#REF!,#REF!</definedName>
    <definedName name="Planilha_2CabGráfico" localSheetId="0">#REF!</definedName>
    <definedName name="Planilha_2CabGráfico">#REF!</definedName>
    <definedName name="Planilha_2TítCols" localSheetId="0">#REF!,#REF!</definedName>
    <definedName name="Planilha_2TítCols">#REF!,#REF!</definedName>
    <definedName name="Planilha_2TítLins" localSheetId="0">#REF!</definedName>
    <definedName name="Planilha_2TítLins">#REF!</definedName>
    <definedName name="Planilha_3ÁreaTotal" localSheetId="0">#REF!,#REF!</definedName>
    <definedName name="Planilha_3ÁreaTotal">#REF!,#REF!</definedName>
    <definedName name="Planilha_3CabGráfico" localSheetId="0">#REF!</definedName>
    <definedName name="Planilha_3CabGráfico">#REF!</definedName>
    <definedName name="Planilha_3TítCols" localSheetId="0">#REF!,#REF!</definedName>
    <definedName name="Planilha_3TítCols">#REF!,#REF!</definedName>
    <definedName name="Planilha_3TítLins" localSheetId="0">#REF!</definedName>
    <definedName name="Planilha_3TítLins">#REF!</definedName>
    <definedName name="Planilha_4ÁreaTotal" localSheetId="0">#REF!,#REF!</definedName>
    <definedName name="Planilha_4ÁreaTotal">#REF!,#REF!</definedName>
    <definedName name="Planilha_4TítCols" localSheetId="0">#REF!,#REF!</definedName>
    <definedName name="Planilha_4TítCols">#REF!,#REF!</definedName>
    <definedName name="Planilha_Educação" localSheetId="0">#REF!,#REF!</definedName>
    <definedName name="Planilha_Educação">#REF!,#REF!</definedName>
    <definedName name="Planilha1" localSheetId="0">#REF!,#REF!</definedName>
    <definedName name="Planilha1">#REF!,#REF!</definedName>
    <definedName name="Planilhas" localSheetId="0">#REF!</definedName>
    <definedName name="Planilhas">#REF!</definedName>
    <definedName name="PrevAtu">#REF!</definedName>
    <definedName name="PrevInicial">#REF!</definedName>
    <definedName name="RecAnt">#REF!</definedName>
    <definedName name="RecBim">#REF!</definedName>
    <definedName name="RecNBim">#REF!</definedName>
    <definedName name="RecNoBim">#REF!</definedName>
    <definedName name="rgps" localSheetId="0">#REF!</definedName>
    <definedName name="rgps">#REF!</definedName>
    <definedName name="RGPS1" localSheetId="0">#REF!</definedName>
    <definedName name="RGPS1">#REF!</definedName>
    <definedName name="RGPS2" localSheetId="0">#REF!,#REF!</definedName>
    <definedName name="RGPS2">#REF!,#REF!</definedName>
    <definedName name="xxx" localSheetId="0">#REF!,#REF!</definedName>
    <definedName name="xxx">#REF!,#REF!</definedName>
  </definedNames>
  <calcPr calcId="125725"/>
</workbook>
</file>

<file path=xl/calcChain.xml><?xml version="1.0" encoding="utf-8"?>
<calcChain xmlns="http://schemas.openxmlformats.org/spreadsheetml/2006/main">
  <c r="F38" i="63"/>
  <c r="N21"/>
  <c r="N22"/>
  <c r="N29"/>
  <c r="N30"/>
  <c r="N31"/>
  <c r="N32"/>
  <c r="I31"/>
  <c r="I28" s="1"/>
  <c r="H28"/>
  <c r="G28"/>
  <c r="F28"/>
  <c r="I23"/>
  <c r="H23"/>
  <c r="G23"/>
  <c r="G18" s="1"/>
  <c r="G33" s="1"/>
  <c r="F23"/>
  <c r="F18" s="1"/>
  <c r="F33" s="1"/>
  <c r="G20"/>
  <c r="F20"/>
  <c r="N20" s="1"/>
  <c r="I19"/>
  <c r="H19"/>
  <c r="G19"/>
  <c r="F19"/>
  <c r="I18"/>
  <c r="I33" s="1"/>
  <c r="H18"/>
  <c r="H33" s="1"/>
  <c r="E28"/>
  <c r="D28"/>
  <c r="C28"/>
  <c r="B28"/>
  <c r="E23"/>
  <c r="D23"/>
  <c r="C23"/>
  <c r="B23"/>
  <c r="E19"/>
  <c r="D19"/>
  <c r="C19"/>
  <c r="B19"/>
  <c r="E18"/>
  <c r="E33" s="1"/>
  <c r="D18"/>
  <c r="D33" s="1"/>
  <c r="C18"/>
  <c r="C33" s="1"/>
  <c r="B18"/>
  <c r="B33" s="1"/>
  <c r="N24"/>
  <c r="K19" l="1"/>
  <c r="L19"/>
  <c r="M19"/>
  <c r="J19"/>
  <c r="J28" l="1"/>
  <c r="K28"/>
  <c r="L28"/>
  <c r="M28"/>
  <c r="J23"/>
  <c r="J18" s="1"/>
  <c r="K23"/>
  <c r="K18" s="1"/>
  <c r="L23"/>
  <c r="L18" s="1"/>
  <c r="M23"/>
  <c r="M18" s="1"/>
  <c r="F40" l="1"/>
  <c r="N25"/>
  <c r="N26"/>
  <c r="N19" l="1"/>
  <c r="N27"/>
  <c r="O23"/>
  <c r="O18" s="1"/>
  <c r="O28"/>
  <c r="M33" l="1"/>
  <c r="J33"/>
  <c r="L33"/>
  <c r="K33"/>
  <c r="N28"/>
  <c r="N23"/>
  <c r="N18" s="1"/>
  <c r="O33"/>
  <c r="F42" l="1"/>
  <c r="F41"/>
  <c r="N33" l="1"/>
  <c r="F39" s="1"/>
  <c r="M39" l="1"/>
</calcChain>
</file>

<file path=xl/sharedStrings.xml><?xml version="1.0" encoding="utf-8"?>
<sst xmlns="http://schemas.openxmlformats.org/spreadsheetml/2006/main" count="60" uniqueCount="60">
  <si>
    <t>RELATÓRIO DE GESTÃO FISCAL</t>
  </si>
  <si>
    <t>VALOR</t>
  </si>
  <si>
    <t>ORÇAMENTOS FISCAL E DA SEGURIDADE SOCIAL</t>
  </si>
  <si>
    <t xml:space="preserve">DEMONSTRATIVO DA DESPESA COM PESSOAL </t>
  </si>
  <si>
    <t>DESPESA COM PESSOAL</t>
  </si>
  <si>
    <t>(Últimos 12 Meses)</t>
  </si>
  <si>
    <t>DESPESA BRUTA COM PESSOAL (I)</t>
  </si>
  <si>
    <t>Indenizações por Demissão e Incentivos à Demissão Voluntária</t>
  </si>
  <si>
    <t>Inativos e Pensionistas com Recursos Vinculados</t>
  </si>
  <si>
    <t>RECEITA CORRENTE LÍQUIDA - RCL (IV)</t>
  </si>
  <si>
    <t>DESPESAS EXECUTADAS</t>
  </si>
  <si>
    <t>LIQUIDADAS</t>
  </si>
  <si>
    <t>INSCRITAS EM</t>
  </si>
  <si>
    <t xml:space="preserve"> RESTOS A PAGAR</t>
  </si>
  <si>
    <t xml:space="preserve">NÃO </t>
  </si>
  <si>
    <t>(a)</t>
  </si>
  <si>
    <t>(b)</t>
  </si>
  <si>
    <t>DESPESA LÍQUIDA COM PESSOAL (III) = (I - II)</t>
  </si>
  <si>
    <t>APURAÇÃO DO CUMPRIMENTO DO LIMITE LEGAL</t>
  </si>
  <si>
    <t>TOTAL</t>
  </si>
  <si>
    <t>Decorrentes de Decisão Judicial de período anterior ao da apuração</t>
  </si>
  <si>
    <t>Despesas de Exercícios Anteriores de período anterior ao da apuração</t>
  </si>
  <si>
    <t xml:space="preserve"> RGF - ANEXO 1 (LRF, art. 55, inciso I, alínea "a")</t>
  </si>
  <si>
    <t xml:space="preserve">    Pessoal Ativo</t>
  </si>
  <si>
    <t xml:space="preserve">    Pessoal Inativo e Pensionistas</t>
  </si>
  <si>
    <t xml:space="preserve">    Outras despesas de pessoal decorrentes de contratos de terceirização (§ 1º do art. 18 da LRF)</t>
  </si>
  <si>
    <t>(ÚLTIMOS</t>
  </si>
  <si>
    <t>12 MESES)</t>
  </si>
  <si>
    <t xml:space="preserve"> PROCESSADOS</t>
  </si>
  <si>
    <t>DESPESA TOTAL COM PESSOAL - DTP (VII) = (III a + III b)</t>
  </si>
  <si>
    <t xml:space="preserve">LIMITE MÁXIMO (VIII) (incisos I, II e III, art. 20 da LRF) </t>
  </si>
  <si>
    <r>
      <t>(-) Transferências obrigatórias da União relativas às emendas individuais (V)  (</t>
    </r>
    <r>
      <rPr>
        <sz val="8"/>
        <rFont val="Calibri"/>
        <family val="2"/>
      </rPr>
      <t xml:space="preserve">§ 13, art. 166 da CF)  </t>
    </r>
  </si>
  <si>
    <t xml:space="preserve">LIMITE PRUDENCIAL (IX) = (0,95 x VIII) (parágrafo único do art. 22 da LRF) </t>
  </si>
  <si>
    <t xml:space="preserve">LIMITE DE ALERTA (X) = (0,90 x VIII) (inciso II do §1º do art. 59 da LRF) </t>
  </si>
  <si>
    <t xml:space="preserve">DESPESAS NÃO COMPUTADAS (II) (§ 1º do art. 19 da LRF) </t>
  </si>
  <si>
    <t>= RECEITA CORRENTE LÍQUIDA AJUSTADA (VI)</t>
  </si>
  <si>
    <t>% SOBRE A RCL AJUSTADA</t>
  </si>
  <si>
    <t xml:space="preserve">      Obrigações Patronais</t>
  </si>
  <si>
    <t xml:space="preserve">      Vencimentos, Vantagens e Outras Despesas Variáveis</t>
  </si>
  <si>
    <t xml:space="preserve">      Pensões</t>
  </si>
  <si>
    <t xml:space="preserve">      Outros Benefícios Previdenciários</t>
  </si>
  <si>
    <t xml:space="preserve">      Aposentadorias, Reserva e Reformas</t>
  </si>
  <si>
    <t xml:space="preserve">      Benefícios Previdenciários</t>
  </si>
  <si>
    <t>PODER LEGISLATIVO</t>
  </si>
  <si>
    <t>CÂMARA MUNICIPAL DE MANAUS</t>
  </si>
  <si>
    <t>Tabela 1 - Demonstrativo da Despesa com Pessoal</t>
  </si>
  <si>
    <t>SET/18</t>
  </si>
  <si>
    <t>OUT/18</t>
  </si>
  <si>
    <t>NOV/18</t>
  </si>
  <si>
    <t>DEZ/18</t>
  </si>
  <si>
    <t>JAN/19</t>
  </si>
  <si>
    <t>FEV/19</t>
  </si>
  <si>
    <t>ABR/19</t>
  </si>
  <si>
    <t>MAR/19</t>
  </si>
  <si>
    <t>MAI/19</t>
  </si>
  <si>
    <t>JUN/19</t>
  </si>
  <si>
    <t>JUL/19</t>
  </si>
  <si>
    <t>AGO/19</t>
  </si>
  <si>
    <t>FONTE:  Balanaliti AFIM /2018 E  REL_EXEORC_03/2018  ,REL_EXEORC_03/2019 Departamento de Orçamento, 17/09/2019 as 09:50hs .</t>
  </si>
  <si>
    <t>SETEMBRO/2018 A  AGOSTO/2019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</si>
</sst>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&quot;R$ &quot;#,##0.00_);[Red]\(&quot;R$ &quot;#,##0.00\)"/>
    <numFmt numFmtId="165" formatCode="#,##0.00000"/>
  </numFmts>
  <fonts count="13">
    <font>
      <sz val="10"/>
      <name val="Arial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b/>
      <sz val="7"/>
      <name val="Times New Roman"/>
      <family val="1"/>
    </font>
    <font>
      <sz val="8"/>
      <name val="Calibri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color rgb="FF0000FF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43" fontId="7" fillId="0" borderId="0" applyFont="0" applyFill="0" applyBorder="0" applyAlignment="0" applyProtection="0"/>
  </cellStyleXfs>
  <cellXfs count="104">
    <xf numFmtId="0" fontId="0" fillId="0" borderId="0" xfId="0"/>
    <xf numFmtId="0" fontId="3" fillId="0" borderId="0" xfId="1" applyFill="1"/>
    <xf numFmtId="0" fontId="3" fillId="0" borderId="0" xfId="1" applyFill="1" applyBorder="1"/>
    <xf numFmtId="0" fontId="1" fillId="2" borderId="12" xfId="1" applyNumberFormat="1" applyFont="1" applyFill="1" applyBorder="1" applyAlignment="1">
      <alignment horizontal="center" vertical="center"/>
    </xf>
    <xf numFmtId="0" fontId="1" fillId="2" borderId="1" xfId="1" applyNumberFormat="1" applyFont="1" applyFill="1" applyBorder="1" applyAlignment="1">
      <alignment horizontal="center" vertical="center"/>
    </xf>
    <xf numFmtId="0" fontId="1" fillId="2" borderId="7" xfId="1" applyNumberFormat="1" applyFont="1" applyFill="1" applyBorder="1" applyAlignment="1">
      <alignment horizontal="center" vertical="center"/>
    </xf>
    <xf numFmtId="43" fontId="3" fillId="0" borderId="0" xfId="1" applyNumberFormat="1" applyFill="1"/>
    <xf numFmtId="4" fontId="8" fillId="0" borderId="0" xfId="1" applyNumberFormat="1" applyFont="1" applyFill="1"/>
    <xf numFmtId="43" fontId="8" fillId="0" borderId="0" xfId="2" applyFont="1" applyFill="1"/>
    <xf numFmtId="0" fontId="1" fillId="2" borderId="5" xfId="1" applyNumberFormat="1" applyFont="1" applyFill="1" applyBorder="1" applyAlignment="1">
      <alignment horizontal="center" vertical="center"/>
    </xf>
    <xf numFmtId="43" fontId="3" fillId="0" borderId="0" xfId="2" applyFont="1" applyFill="1"/>
    <xf numFmtId="49" fontId="2" fillId="0" borderId="4" xfId="1" applyNumberFormat="1" applyFont="1" applyFill="1" applyBorder="1" applyAlignment="1">
      <alignment vertical="center"/>
    </xf>
    <xf numFmtId="0" fontId="2" fillId="2" borderId="4" xfId="1" applyNumberFormat="1" applyFont="1" applyFill="1" applyBorder="1" applyAlignment="1">
      <alignment vertical="center"/>
    </xf>
    <xf numFmtId="0" fontId="2" fillId="0" borderId="0" xfId="1" applyNumberFormat="1" applyFont="1" applyFill="1" applyBorder="1" applyAlignment="1">
      <alignment vertical="center"/>
    </xf>
    <xf numFmtId="0" fontId="1" fillId="0" borderId="5" xfId="1" applyNumberFormat="1" applyFont="1" applyFill="1" applyBorder="1" applyAlignment="1">
      <alignment horizontal="center" vertical="center"/>
    </xf>
    <xf numFmtId="0" fontId="2" fillId="0" borderId="4" xfId="1" applyNumberFormat="1" applyFont="1" applyFill="1" applyBorder="1" applyAlignment="1">
      <alignment vertical="center"/>
    </xf>
    <xf numFmtId="0" fontId="2" fillId="0" borderId="5" xfId="1" applyNumberFormat="1" applyFont="1" applyFill="1" applyBorder="1" applyAlignment="1">
      <alignment vertical="center"/>
    </xf>
    <xf numFmtId="0" fontId="2" fillId="0" borderId="6" xfId="1" applyNumberFormat="1" applyFont="1" applyFill="1" applyBorder="1" applyAlignment="1">
      <alignment vertical="center"/>
    </xf>
    <xf numFmtId="0" fontId="4" fillId="0" borderId="0" xfId="1" applyNumberFormat="1" applyFont="1" applyFill="1" applyAlignment="1">
      <alignment vertical="center"/>
    </xf>
    <xf numFmtId="0" fontId="2" fillId="0" borderId="0" xfId="1" applyNumberFormat="1" applyFont="1" applyFill="1" applyAlignment="1">
      <alignment vertical="center"/>
    </xf>
    <xf numFmtId="0" fontId="1" fillId="0" borderId="0" xfId="1" applyNumberFormat="1" applyFont="1" applyFill="1" applyAlignment="1">
      <alignment vertical="center"/>
    </xf>
    <xf numFmtId="164" fontId="2" fillId="0" borderId="0" xfId="0" applyNumberFormat="1" applyFont="1" applyFill="1" applyAlignment="1">
      <alignment horizontal="right" vertical="center"/>
    </xf>
    <xf numFmtId="0" fontId="5" fillId="2" borderId="2" xfId="1" applyNumberFormat="1" applyFont="1" applyFill="1" applyBorder="1" applyAlignment="1">
      <alignment horizontal="center" vertical="center"/>
    </xf>
    <xf numFmtId="0" fontId="5" fillId="2" borderId="2" xfId="1" applyNumberFormat="1" applyFont="1" applyFill="1" applyBorder="1" applyAlignment="1">
      <alignment horizontal="center" vertical="center" wrapText="1"/>
    </xf>
    <xf numFmtId="0" fontId="5" fillId="2" borderId="11" xfId="1" applyNumberFormat="1" applyFont="1" applyFill="1" applyBorder="1" applyAlignment="1">
      <alignment horizontal="center" vertical="center" wrapText="1"/>
    </xf>
    <xf numFmtId="0" fontId="5" fillId="2" borderId="14" xfId="1" applyNumberFormat="1" applyFont="1" applyFill="1" applyBorder="1" applyAlignment="1">
      <alignment horizontal="center" vertical="center" wrapText="1"/>
    </xf>
    <xf numFmtId="0" fontId="2" fillId="0" borderId="1" xfId="1" applyNumberFormat="1" applyFont="1" applyFill="1" applyBorder="1" applyAlignment="1">
      <alignment horizontal="left" vertical="center"/>
    </xf>
    <xf numFmtId="0" fontId="2" fillId="0" borderId="1" xfId="1" applyNumberFormat="1" applyFont="1" applyFill="1" applyBorder="1" applyAlignment="1">
      <alignment horizontal="left" vertical="center" wrapText="1"/>
    </xf>
    <xf numFmtId="0" fontId="2" fillId="0" borderId="7" xfId="1" applyNumberFormat="1" applyFont="1" applyFill="1" applyBorder="1" applyAlignment="1">
      <alignment horizontal="left" vertical="center"/>
    </xf>
    <xf numFmtId="0" fontId="2" fillId="2" borderId="1" xfId="1" applyNumberFormat="1" applyFont="1" applyFill="1" applyBorder="1" applyAlignment="1">
      <alignment vertical="center"/>
    </xf>
    <xf numFmtId="165" fontId="3" fillId="0" borderId="0" xfId="1" applyNumberFormat="1" applyFill="1"/>
    <xf numFmtId="165" fontId="8" fillId="0" borderId="0" xfId="1" applyNumberFormat="1" applyFont="1" applyFill="1"/>
    <xf numFmtId="165" fontId="3" fillId="0" borderId="0" xfId="1" applyNumberFormat="1" applyFill="1" applyBorder="1"/>
    <xf numFmtId="0" fontId="5" fillId="2" borderId="13" xfId="1" applyNumberFormat="1" applyFont="1" applyFill="1" applyBorder="1" applyAlignment="1">
      <alignment horizontal="center" vertical="center"/>
    </xf>
    <xf numFmtId="49" fontId="5" fillId="2" borderId="9" xfId="1" applyNumberFormat="1" applyFont="1" applyFill="1" applyBorder="1" applyAlignment="1">
      <alignment horizontal="center" vertical="center"/>
    </xf>
    <xf numFmtId="49" fontId="5" fillId="2" borderId="10" xfId="1" applyNumberFormat="1" applyFont="1" applyFill="1" applyBorder="1" applyAlignment="1">
      <alignment horizontal="center" vertical="center"/>
    </xf>
    <xf numFmtId="165" fontId="9" fillId="0" borderId="0" xfId="1" applyNumberFormat="1" applyFont="1" applyFill="1"/>
    <xf numFmtId="0" fontId="9" fillId="0" borderId="0" xfId="1" applyFont="1" applyFill="1"/>
    <xf numFmtId="165" fontId="3" fillId="0" borderId="0" xfId="1" applyNumberFormat="1" applyFont="1" applyFill="1"/>
    <xf numFmtId="43" fontId="3" fillId="0" borderId="0" xfId="1" applyNumberFormat="1" applyFont="1" applyFill="1"/>
    <xf numFmtId="0" fontId="3" fillId="0" borderId="0" xfId="1" applyFont="1" applyFill="1"/>
    <xf numFmtId="4" fontId="9" fillId="0" borderId="0" xfId="1" applyNumberFormat="1" applyFont="1" applyFill="1"/>
    <xf numFmtId="0" fontId="1" fillId="0" borderId="1" xfId="1" applyNumberFormat="1" applyFont="1" applyFill="1" applyBorder="1" applyAlignment="1">
      <alignment vertical="center"/>
    </xf>
    <xf numFmtId="165" fontId="10" fillId="0" borderId="0" xfId="1" applyNumberFormat="1" applyFont="1" applyFill="1"/>
    <xf numFmtId="0" fontId="10" fillId="0" borderId="0" xfId="1" applyFont="1" applyFill="1"/>
    <xf numFmtId="165" fontId="11" fillId="0" borderId="0" xfId="1" applyNumberFormat="1" applyFont="1" applyFill="1"/>
    <xf numFmtId="0" fontId="11" fillId="0" borderId="0" xfId="1" applyFont="1" applyFill="1"/>
    <xf numFmtId="4" fontId="1" fillId="0" borderId="9" xfId="1" applyNumberFormat="1" applyFont="1" applyFill="1" applyBorder="1" applyAlignment="1">
      <alignment vertical="center"/>
    </xf>
    <xf numFmtId="4" fontId="2" fillId="0" borderId="10" xfId="1" applyNumberFormat="1" applyFont="1" applyFill="1" applyBorder="1" applyAlignment="1">
      <alignment vertical="center"/>
    </xf>
    <xf numFmtId="4" fontId="2" fillId="0" borderId="1" xfId="1" applyNumberFormat="1" applyFont="1" applyFill="1" applyBorder="1" applyAlignment="1">
      <alignment vertical="center"/>
    </xf>
    <xf numFmtId="4" fontId="2" fillId="0" borderId="7" xfId="1" applyNumberFormat="1" applyFont="1" applyFill="1" applyBorder="1" applyAlignment="1">
      <alignment vertical="center"/>
    </xf>
    <xf numFmtId="4" fontId="2" fillId="2" borderId="11" xfId="1" applyNumberFormat="1" applyFont="1" applyFill="1" applyBorder="1" applyAlignment="1">
      <alignment vertical="center"/>
    </xf>
    <xf numFmtId="4" fontId="2" fillId="0" borderId="11" xfId="1" applyNumberFormat="1" applyFont="1" applyFill="1" applyBorder="1" applyAlignment="1">
      <alignment vertical="center"/>
    </xf>
    <xf numFmtId="4" fontId="1" fillId="0" borderId="10" xfId="1" applyNumberFormat="1" applyFont="1" applyFill="1" applyBorder="1" applyAlignment="1">
      <alignment vertical="center"/>
    </xf>
    <xf numFmtId="4" fontId="1" fillId="0" borderId="1" xfId="1" applyNumberFormat="1" applyFont="1" applyFill="1" applyBorder="1" applyAlignment="1">
      <alignment vertical="center"/>
    </xf>
    <xf numFmtId="4" fontId="2" fillId="2" borderId="15" xfId="1" applyNumberFormat="1" applyFont="1" applyFill="1" applyBorder="1" applyAlignment="1">
      <alignment vertical="center"/>
    </xf>
    <xf numFmtId="4" fontId="3" fillId="0" borderId="0" xfId="1" applyNumberFormat="1" applyFill="1"/>
    <xf numFmtId="4" fontId="10" fillId="0" borderId="0" xfId="1" applyNumberFormat="1" applyFont="1" applyFill="1"/>
    <xf numFmtId="4" fontId="11" fillId="0" borderId="0" xfId="1" applyNumberFormat="1" applyFont="1" applyFill="1"/>
    <xf numFmtId="0" fontId="2" fillId="0" borderId="0" xfId="1" applyNumberFormat="1" applyFont="1" applyFill="1" applyAlignment="1">
      <alignment horizontal="center" vertical="center"/>
    </xf>
    <xf numFmtId="0" fontId="1" fillId="0" borderId="0" xfId="1" applyNumberFormat="1" applyFont="1" applyFill="1" applyAlignment="1">
      <alignment horizontal="center" vertical="center"/>
    </xf>
    <xf numFmtId="0" fontId="1" fillId="0" borderId="4" xfId="1" applyNumberFormat="1" applyFont="1" applyFill="1" applyBorder="1" applyAlignment="1">
      <alignment horizontal="center" vertical="center"/>
    </xf>
    <xf numFmtId="0" fontId="1" fillId="0" borderId="5" xfId="1" applyNumberFormat="1" applyFont="1" applyFill="1" applyBorder="1" applyAlignment="1">
      <alignment horizontal="center" vertical="center"/>
    </xf>
    <xf numFmtId="0" fontId="1" fillId="0" borderId="6" xfId="1" applyNumberFormat="1" applyFont="1" applyFill="1" applyBorder="1" applyAlignment="1">
      <alignment horizontal="center" vertical="center"/>
    </xf>
    <xf numFmtId="43" fontId="1" fillId="0" borderId="4" xfId="2" applyNumberFormat="1" applyFont="1" applyFill="1" applyBorder="1" applyAlignment="1">
      <alignment horizontal="center" vertical="center"/>
    </xf>
    <xf numFmtId="43" fontId="1" fillId="0" borderId="5" xfId="2" applyNumberFormat="1" applyFont="1" applyFill="1" applyBorder="1" applyAlignment="1">
      <alignment horizontal="center" vertical="center"/>
    </xf>
    <xf numFmtId="43" fontId="1" fillId="0" borderId="6" xfId="2" applyNumberFormat="1" applyFont="1" applyFill="1" applyBorder="1" applyAlignment="1">
      <alignment horizontal="center" vertical="center"/>
    </xf>
    <xf numFmtId="43" fontId="1" fillId="0" borderId="4" xfId="1" applyNumberFormat="1" applyFont="1" applyFill="1" applyBorder="1" applyAlignment="1">
      <alignment horizontal="center" vertical="center"/>
    </xf>
    <xf numFmtId="43" fontId="1" fillId="0" borderId="5" xfId="1" applyNumberFormat="1" applyFont="1" applyFill="1" applyBorder="1" applyAlignment="1">
      <alignment horizontal="center" vertical="center"/>
    </xf>
    <xf numFmtId="43" fontId="1" fillId="0" borderId="6" xfId="1" applyNumberFormat="1" applyFont="1" applyFill="1" applyBorder="1" applyAlignment="1">
      <alignment horizontal="center" vertical="center"/>
    </xf>
    <xf numFmtId="43" fontId="1" fillId="2" borderId="4" xfId="1" applyNumberFormat="1" applyFont="1" applyFill="1" applyBorder="1" applyAlignment="1">
      <alignment horizontal="right" vertical="center"/>
    </xf>
    <xf numFmtId="43" fontId="1" fillId="2" borderId="5" xfId="1" applyNumberFormat="1" applyFont="1" applyFill="1" applyBorder="1" applyAlignment="1">
      <alignment horizontal="right" vertical="center"/>
    </xf>
    <xf numFmtId="43" fontId="1" fillId="2" borderId="6" xfId="1" applyNumberFormat="1" applyFont="1" applyFill="1" applyBorder="1" applyAlignment="1">
      <alignment horizontal="right" vertical="center"/>
    </xf>
    <xf numFmtId="43" fontId="2" fillId="0" borderId="4" xfId="1" applyNumberFormat="1" applyFont="1" applyFill="1" applyBorder="1" applyAlignment="1">
      <alignment horizontal="center" vertical="center"/>
    </xf>
    <xf numFmtId="43" fontId="2" fillId="0" borderId="5" xfId="1" applyNumberFormat="1" applyFont="1" applyFill="1" applyBorder="1" applyAlignment="1">
      <alignment horizontal="center" vertical="center"/>
    </xf>
    <xf numFmtId="43" fontId="2" fillId="0" borderId="6" xfId="1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left" vertical="center" wrapText="1"/>
    </xf>
    <xf numFmtId="0" fontId="2" fillId="0" borderId="4" xfId="1" applyNumberFormat="1" applyFont="1" applyFill="1" applyBorder="1" applyAlignment="1">
      <alignment vertical="center"/>
    </xf>
    <xf numFmtId="0" fontId="2" fillId="0" borderId="5" xfId="1" applyNumberFormat="1" applyFont="1" applyFill="1" applyBorder="1" applyAlignment="1">
      <alignment vertical="center"/>
    </xf>
    <xf numFmtId="0" fontId="2" fillId="0" borderId="6" xfId="1" applyNumberFormat="1" applyFont="1" applyFill="1" applyBorder="1" applyAlignment="1">
      <alignment vertical="center"/>
    </xf>
    <xf numFmtId="0" fontId="5" fillId="2" borderId="12" xfId="1" applyNumberFormat="1" applyFont="1" applyFill="1" applyBorder="1" applyAlignment="1">
      <alignment horizontal="center" vertical="center"/>
    </xf>
    <xf numFmtId="0" fontId="5" fillId="2" borderId="3" xfId="1" applyNumberFormat="1" applyFont="1" applyFill="1" applyBorder="1" applyAlignment="1">
      <alignment horizontal="center" vertical="center"/>
    </xf>
    <xf numFmtId="0" fontId="5" fillId="2" borderId="13" xfId="1" applyNumberFormat="1" applyFont="1" applyFill="1" applyBorder="1" applyAlignment="1">
      <alignment horizontal="center" vertical="center"/>
    </xf>
    <xf numFmtId="0" fontId="5" fillId="2" borderId="7" xfId="1" applyNumberFormat="1" applyFont="1" applyFill="1" applyBorder="1" applyAlignment="1">
      <alignment horizontal="center" vertical="center"/>
    </xf>
    <xf numFmtId="0" fontId="5" fillId="2" borderId="8" xfId="1" applyNumberFormat="1" applyFont="1" applyFill="1" applyBorder="1" applyAlignment="1">
      <alignment horizontal="center" vertical="center"/>
    </xf>
    <xf numFmtId="0" fontId="5" fillId="2" borderId="14" xfId="1" applyNumberFormat="1" applyFont="1" applyFill="1" applyBorder="1" applyAlignment="1">
      <alignment horizontal="center" vertical="center"/>
    </xf>
    <xf numFmtId="0" fontId="5" fillId="2" borderId="4" xfId="1" applyNumberFormat="1" applyFont="1" applyFill="1" applyBorder="1" applyAlignment="1">
      <alignment horizontal="center" vertical="center"/>
    </xf>
    <xf numFmtId="0" fontId="5" fillId="2" borderId="5" xfId="1" applyNumberFormat="1" applyFont="1" applyFill="1" applyBorder="1" applyAlignment="1">
      <alignment horizontal="center" vertical="center"/>
    </xf>
    <xf numFmtId="0" fontId="5" fillId="2" borderId="6" xfId="1" applyNumberFormat="1" applyFont="1" applyFill="1" applyBorder="1" applyAlignment="1">
      <alignment horizontal="center" vertical="center"/>
    </xf>
    <xf numFmtId="0" fontId="1" fillId="2" borderId="4" xfId="1" applyNumberFormat="1" applyFont="1" applyFill="1" applyBorder="1" applyAlignment="1">
      <alignment horizontal="center" vertical="center"/>
    </xf>
    <xf numFmtId="0" fontId="1" fillId="2" borderId="5" xfId="1" applyNumberFormat="1" applyFont="1" applyFill="1" applyBorder="1" applyAlignment="1">
      <alignment horizontal="center" vertical="center"/>
    </xf>
    <xf numFmtId="0" fontId="1" fillId="2" borderId="6" xfId="1" applyNumberFormat="1" applyFont="1" applyFill="1" applyBorder="1" applyAlignment="1">
      <alignment horizontal="center" vertical="center"/>
    </xf>
    <xf numFmtId="43" fontId="2" fillId="0" borderId="4" xfId="2" applyFont="1" applyFill="1" applyBorder="1" applyAlignment="1">
      <alignment horizontal="right" vertical="center"/>
    </xf>
    <xf numFmtId="43" fontId="2" fillId="0" borderId="5" xfId="2" applyFont="1" applyFill="1" applyBorder="1" applyAlignment="1">
      <alignment horizontal="right" vertical="center"/>
    </xf>
    <xf numFmtId="43" fontId="2" fillId="0" borderId="6" xfId="2" applyFont="1" applyFill="1" applyBorder="1" applyAlignment="1">
      <alignment horizontal="right" vertical="center"/>
    </xf>
    <xf numFmtId="43" fontId="1" fillId="2" borderId="4" xfId="2" applyFont="1" applyFill="1" applyBorder="1" applyAlignment="1">
      <alignment horizontal="center" vertical="center"/>
    </xf>
    <xf numFmtId="43" fontId="1" fillId="2" borderId="5" xfId="2" applyFont="1" applyFill="1" applyBorder="1" applyAlignment="1">
      <alignment horizontal="center" vertical="center"/>
    </xf>
    <xf numFmtId="43" fontId="1" fillId="2" borderId="6" xfId="2" applyFont="1" applyFill="1" applyBorder="1" applyAlignment="1">
      <alignment horizontal="center" vertical="center"/>
    </xf>
    <xf numFmtId="49" fontId="5" fillId="2" borderId="9" xfId="1" applyNumberFormat="1" applyFont="1" applyFill="1" applyBorder="1" applyAlignment="1">
      <alignment horizontal="center" vertical="center" wrapText="1"/>
    </xf>
    <xf numFmtId="49" fontId="5" fillId="2" borderId="10" xfId="1" applyNumberFormat="1" applyFont="1" applyFill="1" applyBorder="1" applyAlignment="1">
      <alignment horizontal="center" vertical="center" wrapText="1"/>
    </xf>
    <xf numFmtId="49" fontId="5" fillId="2" borderId="11" xfId="1" applyNumberFormat="1" applyFont="1" applyFill="1" applyBorder="1" applyAlignment="1">
      <alignment horizontal="center" vertical="center" wrapText="1"/>
    </xf>
    <xf numFmtId="0" fontId="12" fillId="0" borderId="0" xfId="1" applyFont="1" applyFill="1"/>
    <xf numFmtId="43" fontId="12" fillId="0" borderId="0" xfId="1" applyNumberFormat="1" applyFont="1" applyFill="1"/>
    <xf numFmtId="4" fontId="12" fillId="0" borderId="0" xfId="1" applyNumberFormat="1" applyFont="1" applyFill="1"/>
  </cellXfs>
  <cellStyles count="3">
    <cellStyle name="Normal" xfId="0" builtinId="0"/>
    <cellStyle name="Normal 2" xfId="1"/>
    <cellStyle name="Separador de milhares" xfId="2" builtinId="3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7"/>
  <dimension ref="A1:R52"/>
  <sheetViews>
    <sheetView showGridLines="0" tabSelected="1" zoomScaleNormal="100" workbookViewId="0">
      <selection activeCell="B56" sqref="B56"/>
    </sheetView>
  </sheetViews>
  <sheetFormatPr defaultRowHeight="11.25" customHeight="1"/>
  <cols>
    <col min="1" max="1" width="48.28515625" style="1" customWidth="1"/>
    <col min="2" max="13" width="12.7109375" style="1" customWidth="1"/>
    <col min="14" max="14" width="13.140625" style="1" customWidth="1"/>
    <col min="15" max="15" width="14.7109375" style="1" customWidth="1"/>
    <col min="16" max="16" width="6.5703125" style="1" customWidth="1"/>
    <col min="17" max="17" width="16.5703125" style="1" bestFit="1" customWidth="1"/>
    <col min="18" max="18" width="12.85546875" style="1" bestFit="1" customWidth="1"/>
    <col min="19" max="16384" width="9.140625" style="1"/>
  </cols>
  <sheetData>
    <row r="1" spans="1:15" ht="15.75">
      <c r="A1" s="18" t="s">
        <v>45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11.25" customHeight="1">
      <c r="A2" s="20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5" ht="11.25" customHeight="1">
      <c r="A3" s="60" t="s">
        <v>43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</row>
    <row r="4" spans="1:15" ht="11.25" customHeight="1">
      <c r="A4" s="59" t="s">
        <v>44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</row>
    <row r="5" spans="1:15" ht="11.25" customHeight="1">
      <c r="A5" s="59" t="s">
        <v>0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</row>
    <row r="6" spans="1:15" ht="11.25" customHeight="1">
      <c r="A6" s="60" t="s">
        <v>3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</row>
    <row r="7" spans="1:15" ht="11.25" customHeight="1">
      <c r="A7" s="59" t="s">
        <v>2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</row>
    <row r="8" spans="1:15" ht="11.25" customHeight="1">
      <c r="A8" s="59" t="s">
        <v>59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</row>
    <row r="9" spans="1:15" ht="11.2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</row>
    <row r="10" spans="1:15" ht="11.25" customHeight="1">
      <c r="A10" s="19" t="s">
        <v>22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21">
        <v>1</v>
      </c>
    </row>
    <row r="11" spans="1:15" ht="18" customHeight="1">
      <c r="A11" s="3"/>
      <c r="B11" s="80" t="s">
        <v>10</v>
      </c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2"/>
    </row>
    <row r="12" spans="1:15" ht="17.25" customHeight="1">
      <c r="A12" s="4"/>
      <c r="B12" s="83" t="s">
        <v>5</v>
      </c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5"/>
    </row>
    <row r="13" spans="1:15" ht="22.5" customHeight="1">
      <c r="A13" s="4" t="s">
        <v>4</v>
      </c>
      <c r="B13" s="86" t="s">
        <v>11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8"/>
      <c r="O13" s="33" t="s">
        <v>12</v>
      </c>
    </row>
    <row r="14" spans="1:15" ht="11.25" customHeight="1">
      <c r="A14" s="4"/>
      <c r="B14" s="98" t="s">
        <v>46</v>
      </c>
      <c r="C14" s="98" t="s">
        <v>47</v>
      </c>
      <c r="D14" s="98" t="s">
        <v>48</v>
      </c>
      <c r="E14" s="98" t="s">
        <v>49</v>
      </c>
      <c r="F14" s="98" t="s">
        <v>50</v>
      </c>
      <c r="G14" s="98" t="s">
        <v>51</v>
      </c>
      <c r="H14" s="98" t="s">
        <v>53</v>
      </c>
      <c r="I14" s="98" t="s">
        <v>52</v>
      </c>
      <c r="J14" s="98" t="s">
        <v>54</v>
      </c>
      <c r="K14" s="98" t="s">
        <v>55</v>
      </c>
      <c r="L14" s="98" t="s">
        <v>56</v>
      </c>
      <c r="M14" s="98" t="s">
        <v>57</v>
      </c>
      <c r="N14" s="34" t="s">
        <v>19</v>
      </c>
      <c r="O14" s="22" t="s">
        <v>13</v>
      </c>
    </row>
    <row r="15" spans="1:15" ht="11.25" customHeight="1">
      <c r="A15" s="4"/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35" t="s">
        <v>26</v>
      </c>
      <c r="O15" s="22" t="s">
        <v>14</v>
      </c>
    </row>
    <row r="16" spans="1:15" ht="11.25" customHeight="1">
      <c r="A16" s="4"/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35" t="s">
        <v>27</v>
      </c>
      <c r="O16" s="23" t="s">
        <v>28</v>
      </c>
    </row>
    <row r="17" spans="1:18" ht="11.25" customHeight="1">
      <c r="A17" s="5"/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24" t="s">
        <v>15</v>
      </c>
      <c r="O17" s="25" t="s">
        <v>16</v>
      </c>
    </row>
    <row r="18" spans="1:18" s="44" customFormat="1" ht="18" customHeight="1">
      <c r="A18" s="42" t="s">
        <v>6</v>
      </c>
      <c r="B18" s="47">
        <f t="shared" ref="B18:E18" si="0">B19+B23+B27</f>
        <v>7729640.0499999989</v>
      </c>
      <c r="C18" s="47">
        <f t="shared" si="0"/>
        <v>7665215.9399999995</v>
      </c>
      <c r="D18" s="47">
        <f t="shared" si="0"/>
        <v>12425004.1</v>
      </c>
      <c r="E18" s="47">
        <f t="shared" si="0"/>
        <v>10076372.1</v>
      </c>
      <c r="F18" s="47">
        <f>F19+F23+F27</f>
        <v>7320391.3399999989</v>
      </c>
      <c r="G18" s="47">
        <f t="shared" ref="G18:I18" si="1">G19+G23+G27</f>
        <v>8400478.0199999996</v>
      </c>
      <c r="H18" s="47">
        <f t="shared" si="1"/>
        <v>8585561.6699999981</v>
      </c>
      <c r="I18" s="47">
        <f t="shared" si="1"/>
        <v>8262714.0600000005</v>
      </c>
      <c r="J18" s="47">
        <f>J19+J23+J27</f>
        <v>8435507.1599999983</v>
      </c>
      <c r="K18" s="47">
        <f t="shared" ref="K18:N18" si="2">K19+K23+K27</f>
        <v>8441574.8300000001</v>
      </c>
      <c r="L18" s="47">
        <f t="shared" si="2"/>
        <v>9350956.2599999979</v>
      </c>
      <c r="M18" s="47">
        <f t="shared" si="2"/>
        <v>8420574.3299999982</v>
      </c>
      <c r="N18" s="47">
        <f t="shared" si="2"/>
        <v>105113989.86</v>
      </c>
      <c r="O18" s="47">
        <f t="shared" ref="O18" si="3">O19+O23</f>
        <v>663223.39</v>
      </c>
      <c r="P18" s="43"/>
      <c r="Q18" s="57"/>
    </row>
    <row r="19" spans="1:18" s="37" customFormat="1" ht="18" customHeight="1">
      <c r="A19" s="26" t="s">
        <v>23</v>
      </c>
      <c r="B19" s="53">
        <f t="shared" ref="B19:D19" si="4">SUM(B20:B22)</f>
        <v>7714608.2899999991</v>
      </c>
      <c r="C19" s="53">
        <f t="shared" si="4"/>
        <v>7650184.1799999997</v>
      </c>
      <c r="D19" s="53">
        <f t="shared" si="4"/>
        <v>12409972.34</v>
      </c>
      <c r="E19" s="53">
        <f>SUM(E20:E22)</f>
        <v>10061340.34</v>
      </c>
      <c r="F19" s="53">
        <f>F20+F21+F22</f>
        <v>7305359.5799999991</v>
      </c>
      <c r="G19" s="53">
        <f t="shared" ref="G19:I19" si="5">G20+G21+G22</f>
        <v>8385446.2599999998</v>
      </c>
      <c r="H19" s="53">
        <f t="shared" si="5"/>
        <v>8570529.9099999983</v>
      </c>
      <c r="I19" s="53">
        <f t="shared" si="5"/>
        <v>8247682.3000000007</v>
      </c>
      <c r="J19" s="53">
        <f>J20+J21+J22</f>
        <v>8420475.3999999985</v>
      </c>
      <c r="K19" s="53">
        <f t="shared" ref="K19:M19" si="6">K20+K21+K22</f>
        <v>8426543.0700000003</v>
      </c>
      <c r="L19" s="53">
        <f t="shared" si="6"/>
        <v>9335924.4999999981</v>
      </c>
      <c r="M19" s="53">
        <f t="shared" si="6"/>
        <v>8405542.5699999984</v>
      </c>
      <c r="N19" s="53">
        <f t="shared" ref="N19" si="7">SUM(N20:N22)</f>
        <v>104933608.73999999</v>
      </c>
      <c r="O19" s="53">
        <v>663223.39</v>
      </c>
      <c r="P19" s="36"/>
      <c r="Q19" s="41"/>
    </row>
    <row r="20" spans="1:18" s="40" customFormat="1" ht="18" customHeight="1">
      <c r="A20" s="26" t="s">
        <v>38</v>
      </c>
      <c r="B20" s="48">
        <v>6603688.0599999996</v>
      </c>
      <c r="C20" s="48">
        <v>6530050.0199999996</v>
      </c>
      <c r="D20" s="48">
        <v>11294087.43</v>
      </c>
      <c r="E20" s="48">
        <v>7873501.7800000003</v>
      </c>
      <c r="F20" s="48">
        <f>6757904.55+544419.43</f>
        <v>7302323.9799999995</v>
      </c>
      <c r="G20" s="48">
        <f>6959829.92+21367.68+170546.29</f>
        <v>7151743.8899999997</v>
      </c>
      <c r="H20" s="48">
        <v>7338743.54</v>
      </c>
      <c r="I20" s="48">
        <v>6979860.5300000003</v>
      </c>
      <c r="J20" s="48">
        <v>7162052.1799999997</v>
      </c>
      <c r="K20" s="48">
        <v>7173769.2800000003</v>
      </c>
      <c r="L20" s="48">
        <v>8085910.5599999996</v>
      </c>
      <c r="M20" s="48">
        <v>7148926.0999999996</v>
      </c>
      <c r="N20" s="48">
        <f>SUM(B20:M20)</f>
        <v>90644657.349999994</v>
      </c>
      <c r="O20" s="48">
        <v>0</v>
      </c>
      <c r="P20" s="38"/>
      <c r="Q20" s="39"/>
      <c r="R20" s="39"/>
    </row>
    <row r="21" spans="1:18" ht="18" customHeight="1">
      <c r="A21" s="26" t="s">
        <v>37</v>
      </c>
      <c r="B21" s="49">
        <v>1109873.8</v>
      </c>
      <c r="C21" s="49">
        <v>1119087.73</v>
      </c>
      <c r="D21" s="49">
        <v>1114965.32</v>
      </c>
      <c r="E21" s="49">
        <v>2167626.77</v>
      </c>
      <c r="F21" s="49"/>
      <c r="G21" s="49">
        <v>1230896.3700000001</v>
      </c>
      <c r="H21" s="49">
        <v>1229750.25</v>
      </c>
      <c r="I21" s="49">
        <v>1267165.77</v>
      </c>
      <c r="J21" s="49">
        <v>1257800.02</v>
      </c>
      <c r="K21" s="49">
        <v>1252150.5900000001</v>
      </c>
      <c r="L21" s="49">
        <v>1246890.74</v>
      </c>
      <c r="M21" s="49">
        <v>1250693.27</v>
      </c>
      <c r="N21" s="48">
        <f t="shared" ref="N21:N22" si="8">SUM(B21:M21)</f>
        <v>14246900.630000001</v>
      </c>
      <c r="O21" s="48">
        <v>663223.39</v>
      </c>
      <c r="P21" s="31"/>
      <c r="Q21" s="7"/>
    </row>
    <row r="22" spans="1:18" ht="18" customHeight="1">
      <c r="A22" s="26" t="s">
        <v>42</v>
      </c>
      <c r="B22" s="49">
        <v>1046.43</v>
      </c>
      <c r="C22" s="49">
        <v>1046.43</v>
      </c>
      <c r="D22" s="49">
        <v>919.59</v>
      </c>
      <c r="E22" s="49">
        <v>20211.79</v>
      </c>
      <c r="F22" s="49">
        <v>3035.6</v>
      </c>
      <c r="G22" s="49">
        <v>2806</v>
      </c>
      <c r="H22" s="49">
        <v>2036.12</v>
      </c>
      <c r="I22" s="49">
        <v>656</v>
      </c>
      <c r="J22" s="49">
        <v>623.20000000000005</v>
      </c>
      <c r="K22" s="49">
        <v>623.20000000000005</v>
      </c>
      <c r="L22" s="49">
        <v>3123.2</v>
      </c>
      <c r="M22" s="49">
        <v>5923.2</v>
      </c>
      <c r="N22" s="48">
        <f t="shared" si="8"/>
        <v>42050.759999999995</v>
      </c>
      <c r="O22" s="48">
        <v>0</v>
      </c>
      <c r="P22" s="31"/>
      <c r="Q22" s="8"/>
    </row>
    <row r="23" spans="1:18" s="37" customFormat="1" ht="18" customHeight="1">
      <c r="A23" s="26" t="s">
        <v>24</v>
      </c>
      <c r="B23" s="53">
        <f t="shared" ref="B23:I23" si="9">SUM(B24:B26)</f>
        <v>15031.76</v>
      </c>
      <c r="C23" s="53">
        <f t="shared" si="9"/>
        <v>15031.76</v>
      </c>
      <c r="D23" s="53">
        <f t="shared" si="9"/>
        <v>15031.76</v>
      </c>
      <c r="E23" s="53">
        <f t="shared" si="9"/>
        <v>15031.76</v>
      </c>
      <c r="F23" s="53">
        <f t="shared" si="9"/>
        <v>15031.76</v>
      </c>
      <c r="G23" s="53">
        <f t="shared" si="9"/>
        <v>15031.76</v>
      </c>
      <c r="H23" s="53">
        <f t="shared" si="9"/>
        <v>15031.76</v>
      </c>
      <c r="I23" s="53">
        <f t="shared" si="9"/>
        <v>15031.76</v>
      </c>
      <c r="J23" s="53">
        <f t="shared" ref="J23:M23" si="10">SUM(J24:J26)</f>
        <v>15031.76</v>
      </c>
      <c r="K23" s="53">
        <f t="shared" si="10"/>
        <v>15031.76</v>
      </c>
      <c r="L23" s="53">
        <f t="shared" si="10"/>
        <v>15031.76</v>
      </c>
      <c r="M23" s="53">
        <f t="shared" si="10"/>
        <v>15031.76</v>
      </c>
      <c r="N23" s="53">
        <f>SUM(N24:N26)</f>
        <v>180381.12000000002</v>
      </c>
      <c r="O23" s="53">
        <f t="shared" ref="O23" si="11">SUM(O24:O26)</f>
        <v>0</v>
      </c>
      <c r="P23" s="36"/>
      <c r="Q23" s="41"/>
    </row>
    <row r="24" spans="1:18" ht="18" customHeight="1">
      <c r="A24" s="26" t="s">
        <v>41</v>
      </c>
      <c r="B24" s="49">
        <v>0</v>
      </c>
      <c r="C24" s="49">
        <v>0</v>
      </c>
      <c r="D24" s="49">
        <v>0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f>SUM(B24:M24)</f>
        <v>0</v>
      </c>
      <c r="O24" s="48">
        <v>0</v>
      </c>
      <c r="P24" s="31"/>
    </row>
    <row r="25" spans="1:18" ht="18" customHeight="1">
      <c r="A25" s="26" t="s">
        <v>39</v>
      </c>
      <c r="B25" s="48">
        <v>15031.76</v>
      </c>
      <c r="C25" s="48">
        <v>15031.76</v>
      </c>
      <c r="D25" s="48">
        <v>15031.76</v>
      </c>
      <c r="E25" s="48">
        <v>15031.76</v>
      </c>
      <c r="F25" s="48">
        <v>15031.76</v>
      </c>
      <c r="G25" s="48">
        <v>15031.76</v>
      </c>
      <c r="H25" s="48">
        <v>15031.76</v>
      </c>
      <c r="I25" s="48">
        <v>15031.76</v>
      </c>
      <c r="J25" s="48">
        <v>15031.76</v>
      </c>
      <c r="K25" s="48">
        <v>15031.76</v>
      </c>
      <c r="L25" s="48">
        <v>15031.76</v>
      </c>
      <c r="M25" s="48">
        <v>15031.76</v>
      </c>
      <c r="N25" s="49">
        <f>SUM(B25:M25)</f>
        <v>180381.12000000002</v>
      </c>
      <c r="O25" s="48">
        <v>0</v>
      </c>
      <c r="P25" s="30"/>
    </row>
    <row r="26" spans="1:18" ht="18" customHeight="1">
      <c r="A26" s="26" t="s">
        <v>40</v>
      </c>
      <c r="B26" s="49">
        <v>0</v>
      </c>
      <c r="C26" s="49">
        <v>0</v>
      </c>
      <c r="D26" s="49">
        <v>0</v>
      </c>
      <c r="E26" s="49">
        <v>0</v>
      </c>
      <c r="F26" s="49">
        <v>0</v>
      </c>
      <c r="G26" s="49">
        <v>0</v>
      </c>
      <c r="H26" s="49">
        <v>0</v>
      </c>
      <c r="I26" s="49">
        <v>0</v>
      </c>
      <c r="J26" s="49">
        <v>0</v>
      </c>
      <c r="K26" s="49">
        <v>0</v>
      </c>
      <c r="L26" s="49">
        <v>0</v>
      </c>
      <c r="M26" s="49">
        <v>0</v>
      </c>
      <c r="N26" s="49">
        <f t="shared" ref="N26" si="12">SUM(B26:I26)</f>
        <v>0</v>
      </c>
      <c r="O26" s="48">
        <v>0</v>
      </c>
      <c r="P26" s="30"/>
    </row>
    <row r="27" spans="1:18" ht="30" customHeight="1">
      <c r="A27" s="27" t="s">
        <v>25</v>
      </c>
      <c r="B27" s="53">
        <v>0</v>
      </c>
      <c r="C27" s="53">
        <v>0</v>
      </c>
      <c r="D27" s="53">
        <v>0</v>
      </c>
      <c r="E27" s="53">
        <v>0</v>
      </c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53">
        <v>0</v>
      </c>
      <c r="L27" s="53">
        <v>0</v>
      </c>
      <c r="M27" s="53">
        <v>0</v>
      </c>
      <c r="N27" s="54">
        <f>SUM(B27:M27)</f>
        <v>0</v>
      </c>
      <c r="O27" s="48">
        <v>0</v>
      </c>
      <c r="P27" s="30"/>
    </row>
    <row r="28" spans="1:18" s="46" customFormat="1" ht="18" customHeight="1">
      <c r="A28" s="42" t="s">
        <v>34</v>
      </c>
      <c r="B28" s="53">
        <f t="shared" ref="B28:I28" si="13">SUM(B29:B32)</f>
        <v>264588.94</v>
      </c>
      <c r="C28" s="53">
        <f t="shared" si="13"/>
        <v>190381.08000000002</v>
      </c>
      <c r="D28" s="53">
        <f t="shared" si="13"/>
        <v>243651.21999999997</v>
      </c>
      <c r="E28" s="53">
        <f t="shared" si="13"/>
        <v>1620716.5999999999</v>
      </c>
      <c r="F28" s="53">
        <f t="shared" si="13"/>
        <v>544419.43000000005</v>
      </c>
      <c r="G28" s="53">
        <f t="shared" si="13"/>
        <v>191913.97</v>
      </c>
      <c r="H28" s="53">
        <f t="shared" si="13"/>
        <v>152318.57999999999</v>
      </c>
      <c r="I28" s="53">
        <f t="shared" si="13"/>
        <v>165867.84</v>
      </c>
      <c r="J28" s="53">
        <f t="shared" ref="J28:M28" si="14">SUM(J29:J32)</f>
        <v>180742.67</v>
      </c>
      <c r="K28" s="53">
        <f t="shared" si="14"/>
        <v>146621.85</v>
      </c>
      <c r="L28" s="53">
        <f t="shared" si="14"/>
        <v>1033520.66</v>
      </c>
      <c r="M28" s="53">
        <f t="shared" si="14"/>
        <v>230816.81</v>
      </c>
      <c r="N28" s="54">
        <f>SUM(N29:N31)</f>
        <v>4965559.6500000004</v>
      </c>
      <c r="O28" s="53">
        <f>SUM(O29:O31)</f>
        <v>0</v>
      </c>
      <c r="P28" s="45"/>
      <c r="Q28" s="58"/>
    </row>
    <row r="29" spans="1:18" ht="18" customHeight="1">
      <c r="A29" s="26" t="s">
        <v>7</v>
      </c>
      <c r="B29" s="49">
        <v>28028.78</v>
      </c>
      <c r="C29" s="49">
        <v>12595.66</v>
      </c>
      <c r="D29" s="49">
        <v>4364.29</v>
      </c>
      <c r="E29" s="49">
        <v>728090.47</v>
      </c>
      <c r="F29" s="49">
        <v>0</v>
      </c>
      <c r="G29" s="49">
        <v>0</v>
      </c>
      <c r="H29" s="49">
        <v>0</v>
      </c>
      <c r="I29" s="49">
        <v>18755.22</v>
      </c>
      <c r="J29" s="49">
        <v>14422.35</v>
      </c>
      <c r="K29" s="49">
        <v>0</v>
      </c>
      <c r="L29" s="49">
        <v>554.16999999999996</v>
      </c>
      <c r="M29" s="49">
        <v>3598</v>
      </c>
      <c r="N29" s="49">
        <f>SUM(B29:M29)</f>
        <v>810408.94</v>
      </c>
      <c r="O29" s="48">
        <v>0</v>
      </c>
      <c r="P29" s="30"/>
      <c r="Q29" s="56"/>
    </row>
    <row r="30" spans="1:18" ht="18" customHeight="1">
      <c r="A30" s="26" t="s">
        <v>20</v>
      </c>
      <c r="B30" s="49">
        <v>70920.02</v>
      </c>
      <c r="C30" s="49">
        <v>9299.41</v>
      </c>
      <c r="D30" s="49">
        <v>63542.81</v>
      </c>
      <c r="E30" s="49">
        <v>156987.94</v>
      </c>
      <c r="F30" s="49">
        <v>0</v>
      </c>
      <c r="G30" s="49">
        <v>21367.68</v>
      </c>
      <c r="H30" s="49">
        <v>4168.5600000000004</v>
      </c>
      <c r="I30" s="49">
        <v>18066.29</v>
      </c>
      <c r="J30" s="49">
        <v>0</v>
      </c>
      <c r="K30" s="49">
        <v>0</v>
      </c>
      <c r="L30" s="49">
        <v>902409.71</v>
      </c>
      <c r="M30" s="49">
        <v>86862.64</v>
      </c>
      <c r="N30" s="49">
        <f t="shared" ref="N30:N32" si="15">SUM(B30:M30)</f>
        <v>1333625.0599999998</v>
      </c>
      <c r="O30" s="48">
        <v>0</v>
      </c>
      <c r="P30" s="31"/>
    </row>
    <row r="31" spans="1:18" ht="18" customHeight="1">
      <c r="A31" s="26" t="s">
        <v>21</v>
      </c>
      <c r="B31" s="49">
        <v>165640.14000000001</v>
      </c>
      <c r="C31" s="49">
        <v>168486.01</v>
      </c>
      <c r="D31" s="49">
        <v>175744.12</v>
      </c>
      <c r="E31" s="49">
        <v>735638.19</v>
      </c>
      <c r="F31" s="49">
        <v>544419.43000000005</v>
      </c>
      <c r="G31" s="49">
        <v>170546.29</v>
      </c>
      <c r="H31" s="49">
        <v>148150.01999999999</v>
      </c>
      <c r="I31" s="49">
        <f>23461.61+105584.72</f>
        <v>129046.33</v>
      </c>
      <c r="J31" s="49">
        <v>166320.32000000001</v>
      </c>
      <c r="K31" s="49">
        <v>146621.85</v>
      </c>
      <c r="L31" s="49">
        <v>130556.78</v>
      </c>
      <c r="M31" s="49">
        <v>140356.17000000001</v>
      </c>
      <c r="N31" s="49">
        <f>SUM(B31:M31)</f>
        <v>2821525.65</v>
      </c>
      <c r="O31" s="48">
        <v>0</v>
      </c>
      <c r="P31" s="30"/>
    </row>
    <row r="32" spans="1:18" ht="18" customHeight="1">
      <c r="A32" s="28" t="s">
        <v>8</v>
      </c>
      <c r="B32" s="50">
        <v>0</v>
      </c>
      <c r="C32" s="50">
        <v>0</v>
      </c>
      <c r="D32" s="50">
        <v>0</v>
      </c>
      <c r="E32" s="50">
        <v>0</v>
      </c>
      <c r="F32" s="50">
        <v>0</v>
      </c>
      <c r="G32" s="50">
        <v>0</v>
      </c>
      <c r="H32" s="50">
        <v>0</v>
      </c>
      <c r="I32" s="50">
        <v>0</v>
      </c>
      <c r="J32" s="50">
        <v>0</v>
      </c>
      <c r="K32" s="50">
        <v>0</v>
      </c>
      <c r="L32" s="50">
        <v>0</v>
      </c>
      <c r="M32" s="50">
        <v>0</v>
      </c>
      <c r="N32" s="49">
        <f t="shared" si="15"/>
        <v>0</v>
      </c>
      <c r="O32" s="52">
        <v>0</v>
      </c>
      <c r="P32" s="30"/>
    </row>
    <row r="33" spans="1:17" ht="18" customHeight="1">
      <c r="A33" s="29" t="s">
        <v>17</v>
      </c>
      <c r="B33" s="51">
        <f t="shared" ref="B33:I33" si="16">B18-B28</f>
        <v>7465051.1099999985</v>
      </c>
      <c r="C33" s="51">
        <f t="shared" si="16"/>
        <v>7474834.8599999994</v>
      </c>
      <c r="D33" s="51">
        <f t="shared" si="16"/>
        <v>12181352.879999999</v>
      </c>
      <c r="E33" s="51">
        <f t="shared" si="16"/>
        <v>8455655.5</v>
      </c>
      <c r="F33" s="51">
        <f t="shared" si="16"/>
        <v>6775971.9099999992</v>
      </c>
      <c r="G33" s="51">
        <f t="shared" si="16"/>
        <v>8208564.0499999998</v>
      </c>
      <c r="H33" s="51">
        <f t="shared" si="16"/>
        <v>8433243.089999998</v>
      </c>
      <c r="I33" s="51">
        <f t="shared" si="16"/>
        <v>8096846.2200000007</v>
      </c>
      <c r="J33" s="51">
        <f t="shared" ref="J33:M33" si="17">J18-J28</f>
        <v>8254764.4899999984</v>
      </c>
      <c r="K33" s="51">
        <f t="shared" si="17"/>
        <v>8294952.9800000004</v>
      </c>
      <c r="L33" s="51">
        <f t="shared" si="17"/>
        <v>8317435.5999999978</v>
      </c>
      <c r="M33" s="51">
        <f t="shared" si="17"/>
        <v>8189757.5199999986</v>
      </c>
      <c r="N33" s="55">
        <f t="shared" ref="N33:O33" si="18">N18-N28</f>
        <v>100148430.20999999</v>
      </c>
      <c r="O33" s="51">
        <f t="shared" si="18"/>
        <v>663223.39</v>
      </c>
      <c r="P33" s="32"/>
    </row>
    <row r="34" spans="1:17" ht="18" customHeight="1">
      <c r="A34" s="15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7"/>
      <c r="P34" s="56"/>
    </row>
    <row r="35" spans="1:17" ht="18" customHeight="1">
      <c r="A35" s="89" t="s">
        <v>18</v>
      </c>
      <c r="B35" s="90"/>
      <c r="C35" s="90"/>
      <c r="D35" s="90"/>
      <c r="E35" s="90"/>
      <c r="F35" s="89" t="s">
        <v>1</v>
      </c>
      <c r="G35" s="90"/>
      <c r="H35" s="90"/>
      <c r="I35" s="90"/>
      <c r="J35" s="90"/>
      <c r="K35" s="90"/>
      <c r="L35" s="90"/>
      <c r="M35" s="89" t="s">
        <v>36</v>
      </c>
      <c r="N35" s="90"/>
      <c r="O35" s="91"/>
    </row>
    <row r="36" spans="1:17" ht="18" customHeight="1">
      <c r="A36" s="15" t="s">
        <v>9</v>
      </c>
      <c r="B36" s="14"/>
      <c r="C36" s="14"/>
      <c r="D36" s="14"/>
      <c r="E36" s="14"/>
      <c r="F36" s="64">
        <v>4596530877.96</v>
      </c>
      <c r="G36" s="65"/>
      <c r="H36" s="65"/>
      <c r="I36" s="65"/>
      <c r="J36" s="65"/>
      <c r="K36" s="65"/>
      <c r="L36" s="66"/>
      <c r="M36" s="61"/>
      <c r="N36" s="62"/>
      <c r="O36" s="63"/>
    </row>
    <row r="37" spans="1:17" ht="18" customHeight="1">
      <c r="A37" s="15" t="s">
        <v>31</v>
      </c>
      <c r="B37" s="14"/>
      <c r="C37" s="14"/>
      <c r="D37" s="14"/>
      <c r="E37" s="14"/>
      <c r="F37" s="67">
        <v>0</v>
      </c>
      <c r="G37" s="68"/>
      <c r="H37" s="68"/>
      <c r="I37" s="68"/>
      <c r="J37" s="68"/>
      <c r="K37" s="68"/>
      <c r="L37" s="69"/>
      <c r="M37" s="61"/>
      <c r="N37" s="62"/>
      <c r="O37" s="63"/>
    </row>
    <row r="38" spans="1:17" ht="18" customHeight="1">
      <c r="A38" s="11" t="s">
        <v>35</v>
      </c>
      <c r="B38" s="14"/>
      <c r="C38" s="14"/>
      <c r="D38" s="14"/>
      <c r="E38" s="14"/>
      <c r="F38" s="67">
        <f>F36-F37</f>
        <v>4596530877.96</v>
      </c>
      <c r="G38" s="68"/>
      <c r="H38" s="68"/>
      <c r="I38" s="68"/>
      <c r="J38" s="68"/>
      <c r="K38" s="68"/>
      <c r="L38" s="69"/>
      <c r="M38" s="61"/>
      <c r="N38" s="62"/>
      <c r="O38" s="63"/>
    </row>
    <row r="39" spans="1:17" ht="18" customHeight="1">
      <c r="A39" s="12" t="s">
        <v>29</v>
      </c>
      <c r="B39" s="9"/>
      <c r="C39" s="9"/>
      <c r="D39" s="9"/>
      <c r="E39" s="9"/>
      <c r="F39" s="70">
        <f>N33+O33</f>
        <v>100811653.59999999</v>
      </c>
      <c r="G39" s="71"/>
      <c r="H39" s="71"/>
      <c r="I39" s="71"/>
      <c r="J39" s="71"/>
      <c r="K39" s="71"/>
      <c r="L39" s="72"/>
      <c r="M39" s="95">
        <f>F39/F38*100</f>
        <v>2.1932117128459607</v>
      </c>
      <c r="N39" s="96"/>
      <c r="O39" s="97"/>
      <c r="Q39" s="6"/>
    </row>
    <row r="40" spans="1:17" ht="18" customHeight="1">
      <c r="A40" s="77" t="s">
        <v>30</v>
      </c>
      <c r="B40" s="78"/>
      <c r="C40" s="78"/>
      <c r="D40" s="78"/>
      <c r="E40" s="79"/>
      <c r="F40" s="73">
        <f>F38*6%</f>
        <v>275791852.67759997</v>
      </c>
      <c r="G40" s="74"/>
      <c r="H40" s="74"/>
      <c r="I40" s="74"/>
      <c r="J40" s="74"/>
      <c r="K40" s="74"/>
      <c r="L40" s="75"/>
      <c r="M40" s="92">
        <v>6</v>
      </c>
      <c r="N40" s="93"/>
      <c r="O40" s="94"/>
      <c r="Q40" s="6"/>
    </row>
    <row r="41" spans="1:17" ht="18" customHeight="1">
      <c r="A41" s="15" t="s">
        <v>32</v>
      </c>
      <c r="B41" s="16"/>
      <c r="C41" s="16"/>
      <c r="D41" s="16"/>
      <c r="E41" s="16"/>
      <c r="F41" s="73">
        <f>F38*5.7%</f>
        <v>262002260.04372001</v>
      </c>
      <c r="G41" s="74"/>
      <c r="H41" s="74"/>
      <c r="I41" s="74"/>
      <c r="J41" s="74"/>
      <c r="K41" s="74"/>
      <c r="L41" s="75"/>
      <c r="M41" s="92">
        <v>5.7</v>
      </c>
      <c r="N41" s="93"/>
      <c r="O41" s="94"/>
      <c r="Q41" s="6"/>
    </row>
    <row r="42" spans="1:17" ht="18" customHeight="1">
      <c r="A42" s="15" t="s">
        <v>33</v>
      </c>
      <c r="B42" s="16"/>
      <c r="C42" s="16"/>
      <c r="D42" s="16"/>
      <c r="E42" s="16"/>
      <c r="F42" s="73">
        <f>F38*5.4%</f>
        <v>248212667.40984002</v>
      </c>
      <c r="G42" s="74"/>
      <c r="H42" s="74"/>
      <c r="I42" s="74"/>
      <c r="J42" s="74"/>
      <c r="K42" s="74"/>
      <c r="L42" s="75"/>
      <c r="M42" s="92">
        <v>5.4</v>
      </c>
      <c r="N42" s="93"/>
      <c r="O42" s="94"/>
      <c r="Q42" s="10"/>
    </row>
    <row r="43" spans="1:17" s="2" customFormat="1" ht="18" customHeight="1">
      <c r="A43" s="76" t="s">
        <v>58</v>
      </c>
      <c r="B43" s="76"/>
      <c r="C43" s="76"/>
      <c r="D43" s="76"/>
      <c r="E43" s="76"/>
      <c r="F43" s="76"/>
      <c r="G43" s="76"/>
      <c r="H43" s="13"/>
      <c r="I43" s="13"/>
      <c r="J43" s="13"/>
      <c r="K43" s="13"/>
      <c r="L43" s="13"/>
      <c r="M43" s="13"/>
      <c r="N43" s="13"/>
      <c r="O43" s="13"/>
    </row>
    <row r="44" spans="1:17" ht="11.25" customHeight="1">
      <c r="Q44" s="56"/>
    </row>
    <row r="46" spans="1:17" ht="11.25" customHeight="1">
      <c r="L46" s="101"/>
    </row>
    <row r="47" spans="1:17" ht="11.25" customHeight="1">
      <c r="L47" s="102"/>
    </row>
    <row r="48" spans="1:17" ht="11.25" customHeight="1">
      <c r="L48" s="101"/>
    </row>
    <row r="49" spans="12:12" ht="11.25" customHeight="1">
      <c r="L49" s="103"/>
    </row>
    <row r="50" spans="12:12" ht="11.25" customHeight="1">
      <c r="L50" s="101"/>
    </row>
    <row r="52" spans="12:12" ht="11.25" customHeight="1">
      <c r="L52" s="6"/>
    </row>
  </sheetData>
  <mergeCells count="40">
    <mergeCell ref="L14:L17"/>
    <mergeCell ref="M14:M17"/>
    <mergeCell ref="B11:O11"/>
    <mergeCell ref="B12:O12"/>
    <mergeCell ref="B13:N13"/>
    <mergeCell ref="A35:E35"/>
    <mergeCell ref="F35:L35"/>
    <mergeCell ref="M35:O35"/>
    <mergeCell ref="B14:B17"/>
    <mergeCell ref="C14:C17"/>
    <mergeCell ref="D14:D17"/>
    <mergeCell ref="E14:E17"/>
    <mergeCell ref="F14:F17"/>
    <mergeCell ref="G14:G17"/>
    <mergeCell ref="H14:H17"/>
    <mergeCell ref="I14:I17"/>
    <mergeCell ref="J14:J17"/>
    <mergeCell ref="K14:K17"/>
    <mergeCell ref="F39:L39"/>
    <mergeCell ref="F40:L40"/>
    <mergeCell ref="F41:L41"/>
    <mergeCell ref="A43:G43"/>
    <mergeCell ref="M36:O36"/>
    <mergeCell ref="A40:E40"/>
    <mergeCell ref="F42:L42"/>
    <mergeCell ref="M40:O40"/>
    <mergeCell ref="M41:O41"/>
    <mergeCell ref="M42:O42"/>
    <mergeCell ref="M39:O39"/>
    <mergeCell ref="M37:O37"/>
    <mergeCell ref="M38:O38"/>
    <mergeCell ref="F36:L36"/>
    <mergeCell ref="F37:L37"/>
    <mergeCell ref="F38:L38"/>
    <mergeCell ref="A8:O8"/>
    <mergeCell ref="A3:O3"/>
    <mergeCell ref="A4:O4"/>
    <mergeCell ref="A5:O5"/>
    <mergeCell ref="A6:O6"/>
    <mergeCell ref="A7:O7"/>
  </mergeCells>
  <pageMargins left="0.51181102362204722" right="0.51181102362204722" top="0.78740157480314965" bottom="0.78740157480314965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1 - Pessoal CMM</vt:lpstr>
    </vt:vector>
  </TitlesOfParts>
  <Company>Ministério da Fazenda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Anexos RGF</dc:title>
  <dc:creator>GEINC/CCONT/STN</dc:creator>
  <cp:lastModifiedBy>aldenizia.valente</cp:lastModifiedBy>
  <cp:lastPrinted>2019-09-20T14:00:55Z</cp:lastPrinted>
  <dcterms:created xsi:type="dcterms:W3CDTF">2001-09-06T15:18:59Z</dcterms:created>
  <dcterms:modified xsi:type="dcterms:W3CDTF">2019-09-20T14:01:59Z</dcterms:modified>
</cp:coreProperties>
</file>