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245" yWindow="32760" windowWidth="10245" windowHeight="10920" tabRatio="841" activeTab="0"/>
  </bookViews>
  <sheets>
    <sheet name="Anexo 1 - Pessoal CMM  2 Q  " sheetId="1" r:id="rId1"/>
  </sheets>
  <externalReferences>
    <externalReference r:id="rId4"/>
    <externalReference r:id="rId5"/>
  </externalReferences>
  <definedNames>
    <definedName name="Ações">#REF!</definedName>
    <definedName name="_xlnm.Print_Area" localSheetId="0">'Anexo 1 - Pessoal CMM  2 Q  '!$A$1:$O$60</definedName>
    <definedName name="Cancela" localSheetId="0">#REF!,#REF!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ritEx">#REF!</definedName>
    <definedName name="DespAcao">#REF!</definedName>
    <definedName name="DespElem">#REF!</definedName>
    <definedName name="doExeAnt">#REF!</definedName>
    <definedName name="doExercicio">#REF!</definedName>
    <definedName name="DotacaoAtualizada">#REF!</definedName>
    <definedName name="DotacaoInicial">#REF!</definedName>
    <definedName name="dsfrw" localSheetId="0">#REF!,#REF!</definedName>
    <definedName name="dsfrw">#REF!,#REF!</definedName>
    <definedName name="Elementos">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sdfs" localSheetId="0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>#REF!</definedName>
    <definedName name="LiqAteBimestre">#REF!</definedName>
    <definedName name="LiqNoBim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<sst xmlns="http://schemas.openxmlformats.org/spreadsheetml/2006/main" count="60" uniqueCount="60">
  <si>
    <t>Tabela 1 - Demonstrativo da Despesa com Pessoal</t>
  </si>
  <si>
    <t>PODER LEGISLATIVO</t>
  </si>
  <si>
    <t>CÂMARA MUNICIPAL DE MANAUS</t>
  </si>
  <si>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</si>
  <si>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</si>
  <si>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</si>
  <si>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</si>
  <si>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DESPESAS EXECUTADAS</t>
  </si>
  <si>
    <t>(Últimos 12 Meses)</t>
  </si>
  <si>
    <t>DESPESA COM PESSOAL</t>
  </si>
  <si>
    <t>LIQUIDADAS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</si>
  <si>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</si>
  <si>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</si>
  <si>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</si>
  <si>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</si>
  <si>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</si>
  <si>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</si>
  <si>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</si>
  <si>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</si>
  <si>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</si>
  <si>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</si>
  <si>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</si>
  <si>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</si>
  <si>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</si>
  <si>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</si>
  <si>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</si>
  <si>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</si>
  <si>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Outras despesas de pessoal decorrentes de contratos de terceirização de forma Indireta (§ 1º do art. 18 da LRF)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</si>
  <si>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</si>
  <si>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</si>
  <si>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</si>
  <si>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</si>
  <si>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</si>
  <si>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</si>
  <si>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</si>
  <si>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</si>
  <si>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>% SOBRE A RCL AJUSTADA</t>
  </si>
  <si>
    <t>RECEITA CORRENTE LÍQUIDA - RCL (IV)</t>
  </si>
  <si>
    <r>
      <rPr>
        <sz val="8"/>
        <rFont val="Times New Roman"/>
        <family val="1"/>
      </rPr>
      <t>(-) Transferências obrigatórias da União relativas às emendas individuais  (</t>
    </r>
    <r>
      <rPr>
        <sz val="8"/>
        <rFont val="Calibri"/>
        <family val="2"/>
      </rPr>
      <t xml:space="preserve"> art. 166-A,§ 1º da CF)  (V) </t>
    </r>
  </si>
  <si>
    <r>
      <rPr>
        <sz val="8"/>
        <rFont val="Times New Roman"/>
        <family val="1"/>
      </rPr>
      <t>(-) Transferências obrigatórias da União relativas às emendas de bancadas (</t>
    </r>
    <r>
      <rPr>
        <sz val="8"/>
        <rFont val="Calibri"/>
        <family val="2"/>
      </rPr>
      <t xml:space="preserve">art. 166, § 16 da CF)  (VI) </t>
    </r>
  </si>
  <si>
    <t>= RECEITA CORRENTE LÍQUIDA AJUSTADA (VII) = (IV-V-VI)</t>
  </si>
  <si>
    <t>DESPESA TOTAL COM PESSOAL - DTP (VII) = (III a + III b)</t>
  </si>
  <si>
    <t xml:space="preserve">LIMITE MÁXIMO (VIII) (incisos I, II e III, art. 20 da LRF) </t>
  </si>
  <si>
    <t xml:space="preserve">LIMITE PRUDENCIAL (IX) = (0,95 x VIII) (parágrafo único do art. 22 da LRF) </t>
  </si>
  <si>
    <t xml:space="preserve">LIMITE DE ALERTA (X) = (0,90 x VIII) (inciso II do §1º do art. 59 da LRF) </t>
  </si>
  <si>
    <t>SET/22</t>
  </si>
  <si>
    <t>OUT/22</t>
  </si>
  <si>
    <t>NO/22</t>
  </si>
  <si>
    <t>DEZ/22</t>
  </si>
  <si>
    <t>JAN/23</t>
  </si>
  <si>
    <t>FEV/23</t>
  </si>
  <si>
    <t>MAR/23</t>
  </si>
  <si>
    <t>ABR/23</t>
  </si>
  <si>
    <t>Despesa com Pessoal não Executada Orçamentariamente</t>
  </si>
  <si>
    <t>SETEMBRO/2022 A  AGOSTO/2023</t>
  </si>
  <si>
    <t>MAI/23</t>
  </si>
  <si>
    <t>JUN/23</t>
  </si>
  <si>
    <t>JULH/23</t>
  </si>
  <si>
    <t>AGOST/23</t>
  </si>
  <si>
    <t>FONTE: AFIM 2022/2023 - Balanaliti, Diretoria  de Contabilidade,  Data da emissão: 22/09/2023, Hora da emissão: 11:15.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</si>
</sst>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#,##0.00000"/>
    <numFmt numFmtId="166" formatCode="_-* #,##0.0000_-;\-* #,##0.0000_-;_-* &quot;-&quot;??_-;_-@_-"/>
    <numFmt numFmtId="167" formatCode="_-* #,###.##000_-;\-* #,###.##000_-;_-* &quot;-&quot;??_-;_-@_-"/>
    <numFmt numFmtId="168" formatCode="_-* #,##0.00000_-;\-* #,##0.000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8699933290481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47" applyFont="1">
      <alignment/>
      <protection/>
    </xf>
    <xf numFmtId="0" fontId="48" fillId="0" borderId="0" xfId="47" applyFont="1">
      <alignment/>
      <protection/>
    </xf>
    <xf numFmtId="0" fontId="0" fillId="0" borderId="0" xfId="47" applyFont="1">
      <alignment/>
      <protection/>
    </xf>
    <xf numFmtId="0" fontId="49" fillId="0" borderId="0" xfId="47" applyFont="1">
      <alignment/>
      <protection/>
    </xf>
    <xf numFmtId="0" fontId="0" fillId="0" borderId="0" xfId="47">
      <alignment/>
      <protection/>
    </xf>
    <xf numFmtId="0" fontId="3" fillId="0" borderId="0" xfId="47" applyFont="1" applyAlignment="1">
      <alignment vertical="center"/>
      <protection/>
    </xf>
    <xf numFmtId="0" fontId="4" fillId="0" borderId="0" xfId="47" applyFont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5" fillId="33" borderId="10" xfId="47" applyFont="1" applyFill="1" applyBorder="1" applyAlignment="1">
      <alignment horizontal="center" vertical="center"/>
      <protection/>
    </xf>
    <xf numFmtId="0" fontId="5" fillId="33" borderId="11" xfId="47" applyFont="1" applyFill="1" applyBorder="1" applyAlignment="1">
      <alignment horizontal="center" vertical="center"/>
      <protection/>
    </xf>
    <xf numFmtId="0" fontId="5" fillId="33" borderId="12" xfId="47" applyFont="1" applyFill="1" applyBorder="1" applyAlignment="1">
      <alignment horizontal="center" vertical="center"/>
      <protection/>
    </xf>
    <xf numFmtId="0" fontId="5" fillId="0" borderId="11" xfId="47" applyFont="1" applyBorder="1" applyAlignment="1">
      <alignment vertical="center"/>
      <protection/>
    </xf>
    <xf numFmtId="4" fontId="5" fillId="0" borderId="13" xfId="47" applyNumberFormat="1" applyFont="1" applyBorder="1" applyAlignment="1">
      <alignment vertical="center"/>
      <protection/>
    </xf>
    <xf numFmtId="0" fontId="4" fillId="0" borderId="11" xfId="47" applyFont="1" applyBorder="1" applyAlignment="1">
      <alignment horizontal="left" vertical="center"/>
      <protection/>
    </xf>
    <xf numFmtId="4" fontId="5" fillId="0" borderId="14" xfId="47" applyNumberFormat="1" applyFont="1" applyBorder="1" applyAlignment="1">
      <alignment vertical="center"/>
      <protection/>
    </xf>
    <xf numFmtId="4" fontId="5" fillId="0" borderId="11" xfId="47" applyNumberFormat="1" applyFont="1" applyBorder="1" applyAlignment="1">
      <alignment vertical="center"/>
      <protection/>
    </xf>
    <xf numFmtId="4" fontId="4" fillId="0" borderId="14" xfId="47" applyNumberFormat="1" applyFont="1" applyBorder="1" applyAlignment="1">
      <alignment vertical="center"/>
      <protection/>
    </xf>
    <xf numFmtId="4" fontId="4" fillId="0" borderId="11" xfId="47" applyNumberFormat="1" applyFont="1" applyBorder="1" applyAlignment="1">
      <alignment vertical="center"/>
      <protection/>
    </xf>
    <xf numFmtId="0" fontId="4" fillId="0" borderId="11" xfId="47" applyFont="1" applyBorder="1" applyAlignment="1">
      <alignment horizontal="left" vertical="center" wrapText="1"/>
      <protection/>
    </xf>
    <xf numFmtId="0" fontId="4" fillId="0" borderId="12" xfId="47" applyFont="1" applyBorder="1" applyAlignment="1">
      <alignment horizontal="left" vertical="center"/>
      <protection/>
    </xf>
    <xf numFmtId="4" fontId="4" fillId="0" borderId="12" xfId="47" applyNumberFormat="1" applyFont="1" applyBorder="1" applyAlignment="1">
      <alignment vertical="center"/>
      <protection/>
    </xf>
    <xf numFmtId="0" fontId="4" fillId="33" borderId="11" xfId="47" applyFont="1" applyFill="1" applyBorder="1" applyAlignment="1">
      <alignment vertical="center"/>
      <protection/>
    </xf>
    <xf numFmtId="4" fontId="4" fillId="33" borderId="15" xfId="47" applyNumberFormat="1" applyFont="1" applyFill="1" applyBorder="1" applyAlignment="1">
      <alignment vertical="center"/>
      <protection/>
    </xf>
    <xf numFmtId="0" fontId="4" fillId="0" borderId="16" xfId="47" applyFont="1" applyBorder="1" applyAlignment="1">
      <alignment vertical="center"/>
      <protection/>
    </xf>
    <xf numFmtId="0" fontId="4" fillId="0" borderId="17" xfId="47" applyFont="1" applyBorder="1" applyAlignment="1">
      <alignment vertical="center"/>
      <protection/>
    </xf>
    <xf numFmtId="0" fontId="5" fillId="33" borderId="17" xfId="47" applyFont="1" applyFill="1" applyBorder="1" applyAlignment="1">
      <alignment horizontal="center" vertical="center"/>
      <protection/>
    </xf>
    <xf numFmtId="0" fontId="5" fillId="0" borderId="17" xfId="47" applyFont="1" applyBorder="1" applyAlignment="1">
      <alignment horizontal="center" vertical="center"/>
      <protection/>
    </xf>
    <xf numFmtId="49" fontId="4" fillId="0" borderId="16" xfId="47" applyNumberFormat="1" applyFont="1" applyBorder="1" applyAlignment="1">
      <alignment vertical="center"/>
      <protection/>
    </xf>
    <xf numFmtId="0" fontId="4" fillId="33" borderId="16" xfId="47" applyFont="1" applyFill="1" applyBorder="1" applyAlignment="1">
      <alignment vertical="center"/>
      <protection/>
    </xf>
    <xf numFmtId="0" fontId="4" fillId="0" borderId="18" xfId="47" applyFont="1" applyBorder="1" applyAlignment="1">
      <alignment vertical="center"/>
      <protection/>
    </xf>
    <xf numFmtId="0" fontId="4" fillId="0" borderId="0" xfId="47" applyFont="1" applyAlignment="1">
      <alignment vertical="center" wrapText="1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 horizontal="right" vertical="center"/>
    </xf>
    <xf numFmtId="0" fontId="6" fillId="33" borderId="19" xfId="47" applyFont="1" applyFill="1" applyBorder="1" applyAlignment="1">
      <alignment horizontal="center" vertical="center"/>
      <protection/>
    </xf>
    <xf numFmtId="49" fontId="6" fillId="33" borderId="13" xfId="47" applyNumberFormat="1" applyFont="1" applyFill="1" applyBorder="1" applyAlignment="1">
      <alignment horizontal="center" vertical="center"/>
      <protection/>
    </xf>
    <xf numFmtId="0" fontId="6" fillId="33" borderId="20" xfId="47" applyFont="1" applyFill="1" applyBorder="1" applyAlignment="1">
      <alignment horizontal="center" vertical="center"/>
      <protection/>
    </xf>
    <xf numFmtId="49" fontId="6" fillId="33" borderId="14" xfId="47" applyNumberFormat="1" applyFont="1" applyFill="1" applyBorder="1" applyAlignment="1">
      <alignment horizontal="center" vertical="center"/>
      <protection/>
    </xf>
    <xf numFmtId="0" fontId="6" fillId="33" borderId="20" xfId="47" applyFont="1" applyFill="1" applyBorder="1" applyAlignment="1">
      <alignment horizontal="center" vertical="center" wrapText="1"/>
      <protection/>
    </xf>
    <xf numFmtId="0" fontId="6" fillId="33" borderId="15" xfId="47" applyFont="1" applyFill="1" applyBorder="1" applyAlignment="1">
      <alignment horizontal="center" vertical="center" wrapText="1"/>
      <protection/>
    </xf>
    <xf numFmtId="0" fontId="6" fillId="33" borderId="21" xfId="47" applyFont="1" applyFill="1" applyBorder="1" applyAlignment="1">
      <alignment horizontal="center" vertical="center" wrapText="1"/>
      <protection/>
    </xf>
    <xf numFmtId="165" fontId="2" fillId="0" borderId="0" xfId="47" applyNumberFormat="1" applyFont="1">
      <alignment/>
      <protection/>
    </xf>
    <xf numFmtId="43" fontId="48" fillId="0" borderId="0" xfId="61" applyFont="1" applyFill="1" applyBorder="1" applyAlignment="1" applyProtection="1">
      <alignment/>
      <protection/>
    </xf>
    <xf numFmtId="43" fontId="0" fillId="0" borderId="0" xfId="61" applyFont="1" applyFill="1" applyBorder="1" applyAlignment="1" applyProtection="1">
      <alignment/>
      <protection/>
    </xf>
    <xf numFmtId="165" fontId="50" fillId="0" borderId="0" xfId="47" applyNumberFormat="1" applyFont="1">
      <alignment/>
      <protection/>
    </xf>
    <xf numFmtId="165" fontId="48" fillId="0" borderId="0" xfId="47" applyNumberFormat="1" applyFont="1">
      <alignment/>
      <protection/>
    </xf>
    <xf numFmtId="165" fontId="0" fillId="0" borderId="0" xfId="47" applyNumberFormat="1">
      <alignment/>
      <protection/>
    </xf>
    <xf numFmtId="165" fontId="49" fillId="0" borderId="0" xfId="47" applyNumberFormat="1" applyFont="1">
      <alignment/>
      <protection/>
    </xf>
    <xf numFmtId="4" fontId="4" fillId="0" borderId="15" xfId="47" applyNumberFormat="1" applyFont="1" applyBorder="1" applyAlignment="1">
      <alignment vertical="center"/>
      <protection/>
    </xf>
    <xf numFmtId="4" fontId="4" fillId="33" borderId="22" xfId="47" applyNumberFormat="1" applyFont="1" applyFill="1" applyBorder="1" applyAlignment="1">
      <alignment vertical="center"/>
      <protection/>
    </xf>
    <xf numFmtId="4" fontId="0" fillId="0" borderId="0" xfId="47" applyNumberFormat="1">
      <alignment/>
      <protection/>
    </xf>
    <xf numFmtId="43" fontId="0" fillId="0" borderId="0" xfId="47" applyNumberFormat="1">
      <alignment/>
      <protection/>
    </xf>
    <xf numFmtId="43" fontId="4" fillId="0" borderId="0" xfId="47" applyNumberFormat="1" applyFont="1" applyAlignment="1">
      <alignment vertical="center"/>
      <protection/>
    </xf>
    <xf numFmtId="4" fontId="4" fillId="0" borderId="0" xfId="47" applyNumberFormat="1" applyFont="1" applyAlignment="1">
      <alignment vertical="center" wrapText="1"/>
      <protection/>
    </xf>
    <xf numFmtId="166" fontId="4" fillId="0" borderId="0" xfId="47" applyNumberFormat="1" applyFont="1" applyAlignment="1">
      <alignment vertical="center" wrapText="1"/>
      <protection/>
    </xf>
    <xf numFmtId="0" fontId="4" fillId="0" borderId="0" xfId="47" applyFont="1">
      <alignment/>
      <protection/>
    </xf>
    <xf numFmtId="4" fontId="48" fillId="0" borderId="0" xfId="47" applyNumberFormat="1" applyFont="1">
      <alignment/>
      <protection/>
    </xf>
    <xf numFmtId="43" fontId="0" fillId="0" borderId="0" xfId="47" applyNumberFormat="1" applyFont="1">
      <alignment/>
      <protection/>
    </xf>
    <xf numFmtId="4" fontId="50" fillId="0" borderId="0" xfId="47" applyNumberFormat="1" applyFont="1">
      <alignment/>
      <protection/>
    </xf>
    <xf numFmtId="167" fontId="0" fillId="0" borderId="0" xfId="47" applyNumberFormat="1">
      <alignment/>
      <protection/>
    </xf>
    <xf numFmtId="168" fontId="0" fillId="0" borderId="0" xfId="47" applyNumberFormat="1">
      <alignment/>
      <protection/>
    </xf>
    <xf numFmtId="168" fontId="0" fillId="0" borderId="0" xfId="61" applyNumberFormat="1" applyFont="1" applyFill="1" applyAlignment="1">
      <alignment/>
    </xf>
    <xf numFmtId="168" fontId="0" fillId="0" borderId="0" xfId="61" applyNumberFormat="1" applyFont="1" applyFill="1" applyBorder="1" applyAlignment="1">
      <alignment/>
    </xf>
    <xf numFmtId="4" fontId="4" fillId="0" borderId="0" xfId="47" applyNumberFormat="1" applyFont="1">
      <alignment/>
      <protection/>
    </xf>
    <xf numFmtId="4" fontId="51" fillId="0" borderId="11" xfId="47" applyNumberFormat="1" applyFont="1" applyBorder="1" applyAlignment="1">
      <alignment vertical="center"/>
      <protection/>
    </xf>
    <xf numFmtId="4" fontId="51" fillId="0" borderId="14" xfId="47" applyNumberFormat="1" applyFont="1" applyBorder="1" applyAlignment="1">
      <alignment vertical="center"/>
      <protection/>
    </xf>
    <xf numFmtId="0" fontId="4" fillId="0" borderId="0" xfId="47" applyFont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49" fontId="6" fillId="33" borderId="13" xfId="47" applyNumberFormat="1" applyFont="1" applyFill="1" applyBorder="1" applyAlignment="1">
      <alignment horizontal="center" vertical="center" wrapText="1"/>
      <protection/>
    </xf>
    <xf numFmtId="49" fontId="6" fillId="33" borderId="14" xfId="47" applyNumberFormat="1" applyFont="1" applyFill="1" applyBorder="1" applyAlignment="1">
      <alignment horizontal="center" vertical="center" wrapText="1"/>
      <protection/>
    </xf>
    <xf numFmtId="49" fontId="6" fillId="33" borderId="15" xfId="47" applyNumberFormat="1" applyFont="1" applyFill="1" applyBorder="1" applyAlignment="1">
      <alignment horizontal="center" vertical="center" wrapText="1"/>
      <protection/>
    </xf>
    <xf numFmtId="0" fontId="5" fillId="33" borderId="16" xfId="47" applyFont="1" applyFill="1" applyBorder="1" applyAlignment="1">
      <alignment horizontal="center" vertical="center"/>
      <protection/>
    </xf>
    <xf numFmtId="0" fontId="5" fillId="33" borderId="17" xfId="47" applyFont="1" applyFill="1" applyBorder="1" applyAlignment="1">
      <alignment horizontal="center" vertical="center"/>
      <protection/>
    </xf>
    <xf numFmtId="0" fontId="5" fillId="33" borderId="18" xfId="47" applyFont="1" applyFill="1" applyBorder="1" applyAlignment="1">
      <alignment horizontal="center" vertical="center"/>
      <protection/>
    </xf>
    <xf numFmtId="0" fontId="6" fillId="33" borderId="10" xfId="47" applyFont="1" applyFill="1" applyBorder="1" applyAlignment="1">
      <alignment horizontal="center" vertical="center"/>
      <protection/>
    </xf>
    <xf numFmtId="0" fontId="6" fillId="33" borderId="23" xfId="47" applyFont="1" applyFill="1" applyBorder="1" applyAlignment="1">
      <alignment horizontal="center" vertical="center"/>
      <protection/>
    </xf>
    <xf numFmtId="0" fontId="6" fillId="33" borderId="19" xfId="47" applyFont="1" applyFill="1" applyBorder="1" applyAlignment="1">
      <alignment horizontal="center" vertical="center"/>
      <protection/>
    </xf>
    <xf numFmtId="0" fontId="6" fillId="33" borderId="12" xfId="47" applyFont="1" applyFill="1" applyBorder="1" applyAlignment="1">
      <alignment horizontal="center" vertical="center"/>
      <protection/>
    </xf>
    <xf numFmtId="0" fontId="6" fillId="33" borderId="24" xfId="47" applyFont="1" applyFill="1" applyBorder="1" applyAlignment="1">
      <alignment horizontal="center" vertical="center"/>
      <protection/>
    </xf>
    <xf numFmtId="0" fontId="6" fillId="33" borderId="21" xfId="47" applyFont="1" applyFill="1" applyBorder="1" applyAlignment="1">
      <alignment horizontal="center" vertical="center"/>
      <protection/>
    </xf>
    <xf numFmtId="0" fontId="6" fillId="33" borderId="16" xfId="47" applyFont="1" applyFill="1" applyBorder="1" applyAlignment="1">
      <alignment horizontal="center" vertical="center"/>
      <protection/>
    </xf>
    <xf numFmtId="0" fontId="6" fillId="33" borderId="17" xfId="47" applyFont="1" applyFill="1" applyBorder="1" applyAlignment="1">
      <alignment horizontal="center" vertical="center"/>
      <protection/>
    </xf>
    <xf numFmtId="0" fontId="6" fillId="33" borderId="18" xfId="47" applyFont="1" applyFill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17" xfId="47" applyFont="1" applyBorder="1" applyAlignment="1">
      <alignment horizontal="center" vertical="center"/>
      <protection/>
    </xf>
    <xf numFmtId="0" fontId="5" fillId="0" borderId="18" xfId="47" applyFont="1" applyBorder="1" applyAlignment="1">
      <alignment horizontal="center" vertical="center"/>
      <protection/>
    </xf>
    <xf numFmtId="43" fontId="5" fillId="0" borderId="16" xfId="47" applyNumberFormat="1" applyFont="1" applyBorder="1" applyAlignment="1">
      <alignment horizontal="center" vertical="center"/>
      <protection/>
    </xf>
    <xf numFmtId="43" fontId="5" fillId="0" borderId="17" xfId="47" applyNumberFormat="1" applyFont="1" applyBorder="1" applyAlignment="1">
      <alignment horizontal="center" vertical="center"/>
      <protection/>
    </xf>
    <xf numFmtId="43" fontId="5" fillId="0" borderId="18" xfId="47" applyNumberFormat="1" applyFont="1" applyBorder="1" applyAlignment="1">
      <alignment horizontal="center" vertical="center"/>
      <protection/>
    </xf>
    <xf numFmtId="43" fontId="5" fillId="33" borderId="16" xfId="47" applyNumberFormat="1" applyFont="1" applyFill="1" applyBorder="1" applyAlignment="1">
      <alignment horizontal="right" vertical="center"/>
      <protection/>
    </xf>
    <xf numFmtId="43" fontId="5" fillId="33" borderId="17" xfId="47" applyNumberFormat="1" applyFont="1" applyFill="1" applyBorder="1" applyAlignment="1">
      <alignment horizontal="right" vertical="center"/>
      <protection/>
    </xf>
    <xf numFmtId="43" fontId="5" fillId="33" borderId="18" xfId="47" applyNumberFormat="1" applyFont="1" applyFill="1" applyBorder="1" applyAlignment="1">
      <alignment horizontal="right" vertical="center"/>
      <protection/>
    </xf>
    <xf numFmtId="43" fontId="5" fillId="33" borderId="16" xfId="61" applyFont="1" applyFill="1" applyBorder="1" applyAlignment="1">
      <alignment horizontal="center" vertical="center"/>
    </xf>
    <xf numFmtId="43" fontId="5" fillId="33" borderId="17" xfId="61" applyFont="1" applyFill="1" applyBorder="1" applyAlignment="1">
      <alignment horizontal="center" vertical="center"/>
    </xf>
    <xf numFmtId="43" fontId="5" fillId="33" borderId="18" xfId="61" applyFont="1" applyFill="1" applyBorder="1" applyAlignment="1">
      <alignment horizontal="center" vertical="center"/>
    </xf>
    <xf numFmtId="0" fontId="4" fillId="0" borderId="16" xfId="47" applyFont="1" applyBorder="1" applyAlignment="1">
      <alignment vertical="center"/>
      <protection/>
    </xf>
    <xf numFmtId="0" fontId="4" fillId="0" borderId="17" xfId="47" applyFont="1" applyBorder="1" applyAlignment="1">
      <alignment vertical="center"/>
      <protection/>
    </xf>
    <xf numFmtId="0" fontId="4" fillId="0" borderId="18" xfId="47" applyFont="1" applyBorder="1" applyAlignment="1">
      <alignment vertical="center"/>
      <protection/>
    </xf>
    <xf numFmtId="43" fontId="4" fillId="0" borderId="16" xfId="47" applyNumberFormat="1" applyFont="1" applyBorder="1" applyAlignment="1">
      <alignment horizontal="center" vertical="center"/>
      <protection/>
    </xf>
    <xf numFmtId="43" fontId="4" fillId="0" borderId="17" xfId="47" applyNumberFormat="1" applyFont="1" applyBorder="1" applyAlignment="1">
      <alignment horizontal="center" vertical="center"/>
      <protection/>
    </xf>
    <xf numFmtId="43" fontId="4" fillId="0" borderId="18" xfId="47" applyNumberFormat="1" applyFont="1" applyBorder="1" applyAlignment="1">
      <alignment horizontal="center" vertical="center"/>
      <protection/>
    </xf>
    <xf numFmtId="43" fontId="4" fillId="0" borderId="16" xfId="61" applyFont="1" applyFill="1" applyBorder="1" applyAlignment="1">
      <alignment horizontal="right" vertical="center"/>
    </xf>
    <xf numFmtId="43" fontId="4" fillId="0" borderId="17" xfId="61" applyFont="1" applyFill="1" applyBorder="1" applyAlignment="1">
      <alignment horizontal="right" vertical="center"/>
    </xf>
    <xf numFmtId="43" fontId="4" fillId="0" borderId="18" xfId="61" applyFont="1" applyFill="1" applyBorder="1" applyAlignment="1">
      <alignment horizontal="right" vertical="center"/>
    </xf>
    <xf numFmtId="0" fontId="4" fillId="0" borderId="2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47" applyFont="1" applyAlignment="1">
      <alignment wrapText="1"/>
      <protection/>
    </xf>
    <xf numFmtId="43" fontId="5" fillId="0" borderId="16" xfId="61" applyFont="1" applyFill="1" applyBorder="1" applyAlignment="1">
      <alignment horizontal="center" vertical="center"/>
    </xf>
    <xf numFmtId="43" fontId="5" fillId="0" borderId="17" xfId="61" applyFont="1" applyFill="1" applyBorder="1" applyAlignment="1">
      <alignment horizontal="center" vertical="center"/>
    </xf>
    <xf numFmtId="43" fontId="5" fillId="0" borderId="18" xfId="6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49</xdr:row>
      <xdr:rowOff>9525</xdr:rowOff>
    </xdr:from>
    <xdr:to>
      <xdr:col>13</xdr:col>
      <xdr:colOff>952500</xdr:colOff>
      <xdr:row>52</xdr:row>
      <xdr:rowOff>47625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14287500" y="9753600"/>
          <a:ext cx="2847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Caio Andre Pinheiro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 Oliveira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0</xdr:col>
      <xdr:colOff>3171825</xdr:colOff>
      <xdr:row>53</xdr:row>
      <xdr:rowOff>9525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0" y="9858375"/>
          <a:ext cx="3171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Henry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Walber Dantas Vieira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Diretor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Geral</a:t>
          </a:r>
        </a:p>
      </xdr:txBody>
    </xdr:sp>
    <xdr:clientData/>
  </xdr:twoCellAnchor>
  <xdr:twoCellAnchor>
    <xdr:from>
      <xdr:col>3</xdr:col>
      <xdr:colOff>590550</xdr:colOff>
      <xdr:row>50</xdr:row>
      <xdr:rowOff>38100</xdr:rowOff>
    </xdr:from>
    <xdr:to>
      <xdr:col>7</xdr:col>
      <xdr:colOff>209550</xdr:colOff>
      <xdr:row>53</xdr:row>
      <xdr:rowOff>47625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7410450" y="9925050"/>
          <a:ext cx="3390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Veronica da Silva e Silva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Controladora Geral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camento\OR&#199;AMENTO%202022\RELATORIO%20QUADRIMESTRAL%202022\DESP%20OR&#199;AMENTARIA%202022.xls%20%20quadimestre%20-%20ORCAMEN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R&#199;AMENTO\OR&#199;AMENTO%202023\RELATORIO%20QUADRIMESTRAL%202023\DESP%20OR&#199;AMENTARIA%202023.xls%20%20quadimestre%20-%20ORC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PESA 2022- digitacao"/>
      <sheetName val="1º QR 2022"/>
      <sheetName val="2º QR 2022 "/>
      <sheetName val="3º QR 2022"/>
      <sheetName val="ANUAL2022"/>
    </sheetNames>
    <sheetDataSet>
      <sheetData sheetId="1">
        <row r="20">
          <cell r="D20">
            <v>0</v>
          </cell>
        </row>
      </sheetData>
      <sheetData sheetId="2">
        <row r="22">
          <cell r="F22">
            <v>0</v>
          </cell>
          <cell r="G22">
            <v>0</v>
          </cell>
        </row>
      </sheetData>
      <sheetData sheetId="3">
        <row r="3">
          <cell r="D3">
            <v>8656025.31</v>
          </cell>
          <cell r="E3">
            <v>8620503.74</v>
          </cell>
          <cell r="F3">
            <v>12261372.87</v>
          </cell>
          <cell r="G3">
            <v>9061055.74</v>
          </cell>
        </row>
        <row r="10">
          <cell r="D10">
            <v>1684598.2</v>
          </cell>
          <cell r="E10">
            <v>1697492.75</v>
          </cell>
          <cell r="F10">
            <v>1680369.03</v>
          </cell>
          <cell r="G10">
            <v>3024158.25</v>
          </cell>
        </row>
        <row r="20">
          <cell r="D20">
            <v>0</v>
          </cell>
          <cell r="G20">
            <v>461387.23</v>
          </cell>
        </row>
        <row r="21">
          <cell r="D21">
            <v>151881.92</v>
          </cell>
          <cell r="E21">
            <v>151539.32</v>
          </cell>
          <cell r="F21">
            <v>151576.27</v>
          </cell>
          <cell r="G21">
            <v>141968.78</v>
          </cell>
        </row>
        <row r="22">
          <cell r="D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PESA 2023- digitacao"/>
      <sheetName val="1º QR 2023"/>
      <sheetName val="2º QR 2023 "/>
      <sheetName val="3º QR 2023"/>
      <sheetName val="ANUAL2023"/>
    </sheetNames>
    <sheetDataSet>
      <sheetData sheetId="1">
        <row r="3">
          <cell r="F3">
            <v>14397713.99</v>
          </cell>
        </row>
        <row r="4">
          <cell r="C4">
            <v>8546962.06</v>
          </cell>
          <cell r="D4">
            <v>8326360.59</v>
          </cell>
          <cell r="E4">
            <v>2768049.39</v>
          </cell>
        </row>
        <row r="6">
          <cell r="C6">
            <v>0</v>
          </cell>
          <cell r="D6">
            <v>0</v>
          </cell>
          <cell r="E6">
            <v>13478.07</v>
          </cell>
          <cell r="F6">
            <v>25230.75</v>
          </cell>
        </row>
        <row r="7">
          <cell r="C7">
            <v>1721437.0499999998</v>
          </cell>
          <cell r="D7">
            <v>83157.55</v>
          </cell>
          <cell r="E7">
            <v>157730.22</v>
          </cell>
          <cell r="F7">
            <v>161725.32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1034.61</v>
          </cell>
        </row>
        <row r="10">
          <cell r="C10">
            <v>87068.95</v>
          </cell>
          <cell r="D10">
            <v>1890803.9100000001</v>
          </cell>
          <cell r="E10">
            <v>1816187.85</v>
          </cell>
          <cell r="F10">
            <v>2011799.33</v>
          </cell>
        </row>
      </sheetData>
      <sheetData sheetId="2">
        <row r="3">
          <cell r="E3">
            <v>10928477.43</v>
          </cell>
          <cell r="F3">
            <v>13416401.37</v>
          </cell>
        </row>
        <row r="4">
          <cell r="D4">
            <v>8375297.4</v>
          </cell>
          <cell r="G4">
            <v>10205022.29</v>
          </cell>
        </row>
        <row r="6">
          <cell r="D6">
            <v>32039.88</v>
          </cell>
          <cell r="E6">
            <v>91450.98</v>
          </cell>
          <cell r="F6">
            <v>0</v>
          </cell>
          <cell r="G6">
            <v>19545.14</v>
          </cell>
        </row>
        <row r="7">
          <cell r="D7">
            <v>87043.22</v>
          </cell>
          <cell r="E7">
            <v>250018.88</v>
          </cell>
          <cell r="F7">
            <v>120415.88</v>
          </cell>
          <cell r="G7">
            <v>231574.19999999998</v>
          </cell>
        </row>
        <row r="8">
          <cell r="D8">
            <v>41.67</v>
          </cell>
          <cell r="E8">
            <v>0</v>
          </cell>
          <cell r="F8">
            <v>9036.61</v>
          </cell>
          <cell r="G8">
            <v>34835.02</v>
          </cell>
        </row>
        <row r="10">
          <cell r="D10">
            <v>1933647.95</v>
          </cell>
          <cell r="E10">
            <v>1949736.88</v>
          </cell>
          <cell r="F10">
            <v>1875221.76</v>
          </cell>
          <cell r="G10">
            <v>2059153.78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showGridLines="0" tabSelected="1" zoomScale="75" zoomScaleNormal="75" zoomScaleSheetLayoutView="70" zoomScalePageLayoutView="0" workbookViewId="0" topLeftCell="A34">
      <selection activeCell="H67" sqref="H67"/>
    </sheetView>
  </sheetViews>
  <sheetFormatPr defaultColWidth="9.140625" defaultRowHeight="11.25" customHeight="1"/>
  <cols>
    <col min="1" max="1" width="74.00390625" style="5" customWidth="1"/>
    <col min="2" max="4" width="14.140625" style="5" bestFit="1" customWidth="1"/>
    <col min="5" max="5" width="14.140625" style="5" customWidth="1"/>
    <col min="6" max="7" width="14.140625" style="5" bestFit="1" customWidth="1"/>
    <col min="8" max="9" width="13.57421875" style="5" customWidth="1"/>
    <col min="10" max="11" width="14.140625" style="5" bestFit="1" customWidth="1"/>
    <col min="12" max="12" width="14.8515625" style="5" customWidth="1"/>
    <col min="13" max="13" width="13.57421875" style="5" customWidth="1"/>
    <col min="14" max="14" width="15.421875" style="5" customWidth="1"/>
    <col min="15" max="15" width="16.57421875" style="5" customWidth="1"/>
    <col min="16" max="16" width="18.28125" style="5" customWidth="1"/>
    <col min="17" max="17" width="19.57421875" style="5" customWidth="1"/>
    <col min="18" max="18" width="17.28125" style="5" customWidth="1"/>
    <col min="19" max="16384" width="9.140625" style="5" customWidth="1"/>
  </cols>
  <sheetData>
    <row r="1" spans="1:15" ht="15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1.25" customHeight="1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1.2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1.25" customHeight="1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1.25" customHeight="1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1.25" customHeight="1">
      <c r="A6" s="68" t="s">
        <v>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1.25" customHeight="1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11.25" customHeight="1">
      <c r="A8" s="67" t="s">
        <v>54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ht="11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1.25" customHeight="1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34">
        <v>1</v>
      </c>
    </row>
    <row r="11" spans="1:15" ht="18" customHeight="1">
      <c r="A11" s="9"/>
      <c r="B11" s="75" t="s">
        <v>7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</row>
    <row r="12" spans="1:15" ht="17.25" customHeight="1">
      <c r="A12" s="10"/>
      <c r="B12" s="78" t="s">
        <v>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</row>
    <row r="13" spans="1:15" ht="22.5" customHeight="1">
      <c r="A13" s="10" t="s">
        <v>9</v>
      </c>
      <c r="B13" s="81" t="s">
        <v>10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3"/>
      <c r="O13" s="35" t="s">
        <v>11</v>
      </c>
    </row>
    <row r="14" spans="1:15" ht="11.25" customHeight="1">
      <c r="A14" s="10"/>
      <c r="B14" s="69" t="s">
        <v>45</v>
      </c>
      <c r="C14" s="69" t="s">
        <v>46</v>
      </c>
      <c r="D14" s="69" t="s">
        <v>47</v>
      </c>
      <c r="E14" s="69" t="s">
        <v>48</v>
      </c>
      <c r="F14" s="69" t="s">
        <v>49</v>
      </c>
      <c r="G14" s="69" t="s">
        <v>50</v>
      </c>
      <c r="H14" s="69" t="s">
        <v>51</v>
      </c>
      <c r="I14" s="69" t="s">
        <v>52</v>
      </c>
      <c r="J14" s="69" t="s">
        <v>55</v>
      </c>
      <c r="K14" s="69" t="s">
        <v>56</v>
      </c>
      <c r="L14" s="69" t="s">
        <v>57</v>
      </c>
      <c r="M14" s="69" t="s">
        <v>58</v>
      </c>
      <c r="N14" s="36" t="s">
        <v>12</v>
      </c>
      <c r="O14" s="37" t="s">
        <v>13</v>
      </c>
    </row>
    <row r="15" spans="1:15" ht="11.25" customHeight="1">
      <c r="A15" s="1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38" t="s">
        <v>14</v>
      </c>
      <c r="O15" s="37" t="s">
        <v>15</v>
      </c>
    </row>
    <row r="16" spans="1:15" ht="11.25" customHeight="1">
      <c r="A16" s="1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38" t="s">
        <v>16</v>
      </c>
      <c r="O16" s="39" t="s">
        <v>17</v>
      </c>
    </row>
    <row r="17" spans="1:15" ht="11.25" customHeight="1">
      <c r="A17" s="1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40" t="s">
        <v>18</v>
      </c>
      <c r="O17" s="41" t="s">
        <v>19</v>
      </c>
    </row>
    <row r="18" spans="1:17" s="1" customFormat="1" ht="18" customHeight="1">
      <c r="A18" s="12" t="s">
        <v>20</v>
      </c>
      <c r="B18" s="13">
        <f aca="true" t="shared" si="0" ref="B18:I18">B19+B22+B25</f>
        <v>10340623.51</v>
      </c>
      <c r="C18" s="13">
        <f t="shared" si="0"/>
        <v>10317996.49</v>
      </c>
      <c r="D18" s="13">
        <f t="shared" si="0"/>
        <v>13941741.899999999</v>
      </c>
      <c r="E18" s="13">
        <f t="shared" si="0"/>
        <v>12085213.99</v>
      </c>
      <c r="F18" s="13">
        <f t="shared" si="0"/>
        <v>8634031.01</v>
      </c>
      <c r="G18" s="13">
        <f t="shared" si="0"/>
        <v>10217164.5</v>
      </c>
      <c r="H18" s="13">
        <f t="shared" si="0"/>
        <v>4584237.24</v>
      </c>
      <c r="I18" s="13">
        <f t="shared" si="0"/>
        <v>16409513.32</v>
      </c>
      <c r="J18" s="13">
        <f>J19+J22+J25</f>
        <v>10308945.35</v>
      </c>
      <c r="K18" s="13">
        <f>K19+K22+K25</f>
        <v>12878214.309999999</v>
      </c>
      <c r="L18" s="13">
        <f>L19+L22+L25</f>
        <v>15291623.129999999</v>
      </c>
      <c r="M18" s="13">
        <f>M19+M22+M25</f>
        <v>12264176.069999998</v>
      </c>
      <c r="N18" s="13">
        <f>N19+N22+N25</f>
        <v>137273480.82</v>
      </c>
      <c r="O18" s="13">
        <f>O19+O22</f>
        <v>92835.11</v>
      </c>
      <c r="P18" s="42"/>
      <c r="Q18" s="42"/>
    </row>
    <row r="19" spans="1:17" s="2" customFormat="1" ht="18" customHeight="1">
      <c r="A19" s="14" t="s">
        <v>21</v>
      </c>
      <c r="B19" s="15">
        <f aca="true" t="shared" si="1" ref="B19:I19">B20+B21</f>
        <v>10340623.51</v>
      </c>
      <c r="C19" s="15">
        <f t="shared" si="1"/>
        <v>10317996.49</v>
      </c>
      <c r="D19" s="15">
        <f t="shared" si="1"/>
        <v>13941741.899999999</v>
      </c>
      <c r="E19" s="15">
        <f t="shared" si="1"/>
        <v>12085213.99</v>
      </c>
      <c r="F19" s="15">
        <f t="shared" si="1"/>
        <v>8634031.01</v>
      </c>
      <c r="G19" s="15">
        <f t="shared" si="1"/>
        <v>10217164.5</v>
      </c>
      <c r="H19" s="15">
        <f t="shared" si="1"/>
        <v>4584237.24</v>
      </c>
      <c r="I19" s="15">
        <f t="shared" si="1"/>
        <v>16409513.32</v>
      </c>
      <c r="J19" s="15">
        <f>J20+J21</f>
        <v>10308945.35</v>
      </c>
      <c r="K19" s="15">
        <f>K20+K21</f>
        <v>12878214.309999999</v>
      </c>
      <c r="L19" s="15">
        <f>L20+L21</f>
        <v>15291623.129999999</v>
      </c>
      <c r="M19" s="15">
        <f>M20+M21</f>
        <v>12264176.069999998</v>
      </c>
      <c r="N19" s="15">
        <f>N20+N21</f>
        <v>137273480.82</v>
      </c>
      <c r="O19" s="15">
        <f>SUM(O20:O21)</f>
        <v>92835.11</v>
      </c>
      <c r="P19" s="43"/>
      <c r="Q19" s="57"/>
    </row>
    <row r="20" spans="1:18" s="3" customFormat="1" ht="18" customHeight="1">
      <c r="A20" s="14" t="s">
        <v>22</v>
      </c>
      <c r="B20" s="18">
        <f>'[1]3º QR 2022'!$D$3</f>
        <v>8656025.31</v>
      </c>
      <c r="C20" s="18">
        <f>'[1]3º QR 2022'!$E$3</f>
        <v>8620503.74</v>
      </c>
      <c r="D20" s="65">
        <f>'[1]3º QR 2022'!$F$3</f>
        <v>12261372.87</v>
      </c>
      <c r="E20" s="65">
        <f>'[1]3º QR 2022'!$G$3</f>
        <v>9061055.74</v>
      </c>
      <c r="F20" s="18">
        <f>'[2]1º QR 2023'!$C$4</f>
        <v>8546962.06</v>
      </c>
      <c r="G20" s="18">
        <f>'[2]1º QR 2023'!$D$4</f>
        <v>8326360.59</v>
      </c>
      <c r="H20" s="65">
        <f>'[2]1º QR 2023'!$E$4</f>
        <v>2768049.39</v>
      </c>
      <c r="I20" s="65">
        <f>'[2]1º QR 2023'!$F$3</f>
        <v>14397713.99</v>
      </c>
      <c r="J20" s="65">
        <f>'[2]2º QR 2023 '!$D$4</f>
        <v>8375297.4</v>
      </c>
      <c r="K20" s="18">
        <f>'[2]2º QR 2023 '!$E$3</f>
        <v>10928477.43</v>
      </c>
      <c r="L20" s="65">
        <f>'[2]2º QR 2023 '!$F$3</f>
        <v>13416401.37</v>
      </c>
      <c r="M20" s="65">
        <f>'[2]2º QR 2023 '!$G$4</f>
        <v>10205022.29</v>
      </c>
      <c r="N20" s="66">
        <f>SUM(B20:M20)</f>
        <v>115563242.18</v>
      </c>
      <c r="O20" s="17">
        <v>0</v>
      </c>
      <c r="P20" s="44"/>
      <c r="Q20" s="58"/>
      <c r="R20" s="58"/>
    </row>
    <row r="21" spans="1:17" ht="18" customHeight="1">
      <c r="A21" s="14" t="s">
        <v>23</v>
      </c>
      <c r="B21" s="18">
        <f>'[1]3º QR 2022'!$D$10</f>
        <v>1684598.2</v>
      </c>
      <c r="C21" s="18">
        <f>'[1]3º QR 2022'!$E$10</f>
        <v>1697492.75</v>
      </c>
      <c r="D21" s="18">
        <f>'[1]3º QR 2022'!$F$10</f>
        <v>1680369.03</v>
      </c>
      <c r="E21" s="18">
        <f>'[1]3º QR 2022'!$G$10</f>
        <v>3024158.25</v>
      </c>
      <c r="F21" s="18">
        <f>'[2]1º QR 2023'!$C$10</f>
        <v>87068.95</v>
      </c>
      <c r="G21" s="18">
        <f>'[2]1º QR 2023'!$D$10</f>
        <v>1890803.9100000001</v>
      </c>
      <c r="H21" s="18">
        <f>'[2]1º QR 2023'!$E$10</f>
        <v>1816187.85</v>
      </c>
      <c r="I21" s="18">
        <f>'[2]1º QR 2023'!$F$10</f>
        <v>2011799.33</v>
      </c>
      <c r="J21" s="18">
        <f>'[2]2º QR 2023 '!$D$10</f>
        <v>1933647.95</v>
      </c>
      <c r="K21" s="18">
        <f>'[2]2º QR 2023 '!$E$10</f>
        <v>1949736.88</v>
      </c>
      <c r="L21" s="18">
        <f>'[2]2º QR 2023 '!$F$10</f>
        <v>1875221.76</v>
      </c>
      <c r="M21" s="18">
        <f>'[2]2º QR 2023 '!$G$10</f>
        <v>2059153.78</v>
      </c>
      <c r="N21" s="66">
        <f>SUM(B21:M21)</f>
        <v>21710238.64</v>
      </c>
      <c r="O21" s="17">
        <v>92835.11</v>
      </c>
      <c r="P21" s="45"/>
      <c r="Q21" s="59"/>
    </row>
    <row r="22" spans="1:17" s="2" customFormat="1" ht="18" customHeight="1">
      <c r="A22" s="14" t="s">
        <v>24</v>
      </c>
      <c r="B22" s="15">
        <f aca="true" t="shared" si="2" ref="B22:I22">SUM(B23:B24)</f>
        <v>0</v>
      </c>
      <c r="C22" s="15">
        <f t="shared" si="2"/>
        <v>0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 aca="true" t="shared" si="3" ref="J22:O22">SUM(J23:J24)</f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  <c r="P22" s="46"/>
      <c r="Q22" s="42"/>
    </row>
    <row r="23" spans="1:18" ht="18" customHeight="1">
      <c r="A23" s="14" t="s">
        <v>25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f>SUM(B23:M23)</f>
        <v>0</v>
      </c>
      <c r="O23" s="17">
        <v>0</v>
      </c>
      <c r="P23" s="45"/>
      <c r="R23" s="60"/>
    </row>
    <row r="24" spans="1:16" ht="18" customHeight="1">
      <c r="A24" s="14" t="s">
        <v>26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f>SUM(B24:M24)</f>
        <v>0</v>
      </c>
      <c r="O24" s="17">
        <v>0</v>
      </c>
      <c r="P24" s="47"/>
    </row>
    <row r="25" spans="1:16" ht="30" customHeight="1">
      <c r="A25" s="19" t="s">
        <v>27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f>SUM(B25:M25)</f>
        <v>0</v>
      </c>
      <c r="O25" s="17">
        <v>0</v>
      </c>
      <c r="P25" s="47"/>
    </row>
    <row r="26" spans="1:16" ht="16.5" customHeight="1">
      <c r="A26" s="19" t="s">
        <v>53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/>
      <c r="P26" s="47"/>
    </row>
    <row r="27" spans="1:17" s="4" customFormat="1" ht="18" customHeight="1">
      <c r="A27" s="12" t="s">
        <v>28</v>
      </c>
      <c r="B27" s="16">
        <f aca="true" t="shared" si="4" ref="B27:I27">SUM(B28:B31)</f>
        <v>151881.92</v>
      </c>
      <c r="C27" s="16">
        <f t="shared" si="4"/>
        <v>151539.32</v>
      </c>
      <c r="D27" s="16">
        <f t="shared" si="4"/>
        <v>151576.27</v>
      </c>
      <c r="E27" s="16">
        <f t="shared" si="4"/>
        <v>603356.01</v>
      </c>
      <c r="F27" s="16">
        <f t="shared" si="4"/>
        <v>1721437.0499999998</v>
      </c>
      <c r="G27" s="16">
        <f t="shared" si="4"/>
        <v>83157.55</v>
      </c>
      <c r="H27" s="16">
        <f t="shared" si="4"/>
        <v>171208.29</v>
      </c>
      <c r="I27" s="16">
        <f t="shared" si="4"/>
        <v>187990.68</v>
      </c>
      <c r="J27" s="16">
        <f>SUM(J28:J31)</f>
        <v>119124.77</v>
      </c>
      <c r="K27" s="16">
        <f>SUM(K28:K31)</f>
        <v>341469.86</v>
      </c>
      <c r="L27" s="16">
        <f>SUM(L28:L31)</f>
        <v>129452.49</v>
      </c>
      <c r="M27" s="16">
        <f>SUM(M28:M31)</f>
        <v>285954.36</v>
      </c>
      <c r="N27" s="16">
        <f>SUM(B27:M27)</f>
        <v>4098148.57</v>
      </c>
      <c r="O27" s="15">
        <f>SUM(O28:O30)</f>
        <v>0</v>
      </c>
      <c r="P27" s="48"/>
      <c r="Q27" s="42"/>
    </row>
    <row r="28" spans="1:16" ht="18" customHeight="1">
      <c r="A28" s="14" t="s">
        <v>29</v>
      </c>
      <c r="B28" s="18">
        <f>'[1]3º QR 2022'!$D$22</f>
        <v>0</v>
      </c>
      <c r="C28" s="18">
        <f>'[1]1º QR 2022'!$D$20</f>
        <v>0</v>
      </c>
      <c r="D28" s="18">
        <f>'[1]2º QR 2022 '!$F$22</f>
        <v>0</v>
      </c>
      <c r="E28" s="18">
        <f>'[1]2º QR 2022 '!$G$22</f>
        <v>0</v>
      </c>
      <c r="F28" s="18">
        <f>'[2]1º QR 2023'!$C$8</f>
        <v>0</v>
      </c>
      <c r="G28" s="18">
        <f>'[2]1º QR 2023'!$D$8</f>
        <v>0</v>
      </c>
      <c r="H28" s="18">
        <f>'[2]1º QR 2023'!$E$8</f>
        <v>0</v>
      </c>
      <c r="I28" s="18">
        <f>'[2]1º QR 2023'!$F$8</f>
        <v>1034.61</v>
      </c>
      <c r="J28" s="18">
        <f>'[2]2º QR 2023 '!$D$8</f>
        <v>41.67</v>
      </c>
      <c r="K28" s="18">
        <f>'[2]2º QR 2023 '!$E$8</f>
        <v>0</v>
      </c>
      <c r="L28" s="18">
        <f>'[2]2º QR 2023 '!$F$8</f>
        <v>9036.61</v>
      </c>
      <c r="M28" s="18">
        <f>'[2]2º QR 2023 '!$G$8</f>
        <v>34835.02</v>
      </c>
      <c r="N28" s="18">
        <f>SUM(B28:M28)</f>
        <v>44947.909999999996</v>
      </c>
      <c r="O28" s="17">
        <v>0</v>
      </c>
      <c r="P28" s="47"/>
    </row>
    <row r="29" spans="1:17" ht="18" customHeight="1">
      <c r="A29" s="14" t="s">
        <v>30</v>
      </c>
      <c r="B29" s="18">
        <f>'[1]3º QR 2022'!$D$20</f>
        <v>0</v>
      </c>
      <c r="C29" s="18">
        <f>'[1]1º QR 2022'!$D$20</f>
        <v>0</v>
      </c>
      <c r="D29" s="18">
        <v>0</v>
      </c>
      <c r="E29" s="18">
        <f>'[1]3º QR 2022'!$G$20</f>
        <v>461387.23</v>
      </c>
      <c r="F29" s="18">
        <f>'[2]1º QR 2023'!$C$6</f>
        <v>0</v>
      </c>
      <c r="G29" s="18">
        <f>'[2]1º QR 2023'!$D$6</f>
        <v>0</v>
      </c>
      <c r="H29" s="18">
        <f>'[2]1º QR 2023'!$E$6</f>
        <v>13478.07</v>
      </c>
      <c r="I29" s="18">
        <f>'[2]1º QR 2023'!$F$6</f>
        <v>25230.75</v>
      </c>
      <c r="J29" s="18">
        <f>'[2]2º QR 2023 '!$D$6</f>
        <v>32039.88</v>
      </c>
      <c r="K29" s="18">
        <f>'[2]2º QR 2023 '!$E$6</f>
        <v>91450.98</v>
      </c>
      <c r="L29" s="18">
        <f>'[2]2º QR 2023 '!$F$6</f>
        <v>0</v>
      </c>
      <c r="M29" s="18">
        <f>'[2]2º QR 2023 '!$G$6</f>
        <v>19545.14</v>
      </c>
      <c r="N29" s="18">
        <f>SUM(B29:M29)</f>
        <v>643132.0499999999</v>
      </c>
      <c r="O29" s="17">
        <v>0</v>
      </c>
      <c r="P29" s="45"/>
      <c r="Q29" s="47"/>
    </row>
    <row r="30" spans="1:17" ht="18" customHeight="1">
      <c r="A30" s="14" t="s">
        <v>31</v>
      </c>
      <c r="B30" s="18">
        <f>'[1]3º QR 2022'!$D$21</f>
        <v>151881.92</v>
      </c>
      <c r="C30" s="18">
        <f>'[1]3º QR 2022'!$E$21</f>
        <v>151539.32</v>
      </c>
      <c r="D30" s="18">
        <f>'[1]3º QR 2022'!$F$21</f>
        <v>151576.27</v>
      </c>
      <c r="E30" s="18">
        <f>'[1]3º QR 2022'!$G$21</f>
        <v>141968.78</v>
      </c>
      <c r="F30" s="18">
        <f>'[2]1º QR 2023'!$C$7</f>
        <v>1721437.0499999998</v>
      </c>
      <c r="G30" s="18">
        <f>'[2]1º QR 2023'!$D$7</f>
        <v>83157.55</v>
      </c>
      <c r="H30" s="18">
        <f>'[2]1º QR 2023'!$E$7</f>
        <v>157730.22</v>
      </c>
      <c r="I30" s="18">
        <f>'[2]1º QR 2023'!$F$7</f>
        <v>161725.32</v>
      </c>
      <c r="J30" s="18">
        <f>'[2]2º QR 2023 '!$D$7</f>
        <v>87043.22</v>
      </c>
      <c r="K30" s="18">
        <f>'[2]2º QR 2023 '!$E$7</f>
        <v>250018.88</v>
      </c>
      <c r="L30" s="18">
        <f>'[2]2º QR 2023 '!$F$7</f>
        <v>120415.88</v>
      </c>
      <c r="M30" s="18">
        <f>'[2]2º QR 2023 '!$G$7</f>
        <v>231574.19999999998</v>
      </c>
      <c r="N30" s="18">
        <f>SUM(B30:M30)</f>
        <v>3410068.61</v>
      </c>
      <c r="O30" s="17">
        <v>0</v>
      </c>
      <c r="P30" s="47"/>
      <c r="Q30" s="47"/>
    </row>
    <row r="31" spans="1:16" ht="18" customHeight="1">
      <c r="A31" s="20" t="s">
        <v>32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18">
        <f>SUM(B31:M31)</f>
        <v>0</v>
      </c>
      <c r="O31" s="49">
        <v>0</v>
      </c>
      <c r="P31" s="47"/>
    </row>
    <row r="32" spans="1:17" ht="18" customHeight="1">
      <c r="A32" s="22" t="s">
        <v>33</v>
      </c>
      <c r="B32" s="23">
        <f aca="true" t="shared" si="5" ref="B32:O32">B18-B27</f>
        <v>10188741.59</v>
      </c>
      <c r="C32" s="50">
        <f t="shared" si="5"/>
        <v>10166457.17</v>
      </c>
      <c r="D32" s="50">
        <f t="shared" si="5"/>
        <v>13790165.629999999</v>
      </c>
      <c r="E32" s="50">
        <f t="shared" si="5"/>
        <v>11481857.98</v>
      </c>
      <c r="F32" s="23">
        <f t="shared" si="5"/>
        <v>6912593.96</v>
      </c>
      <c r="G32" s="50">
        <f t="shared" si="5"/>
        <v>10134006.95</v>
      </c>
      <c r="H32" s="50">
        <f t="shared" si="5"/>
        <v>4413028.95</v>
      </c>
      <c r="I32" s="50">
        <f t="shared" si="5"/>
        <v>16221522.64</v>
      </c>
      <c r="J32" s="23">
        <f t="shared" si="5"/>
        <v>10189820.58</v>
      </c>
      <c r="K32" s="50">
        <f t="shared" si="5"/>
        <v>12536744.45</v>
      </c>
      <c r="L32" s="50">
        <f t="shared" si="5"/>
        <v>15162170.639999999</v>
      </c>
      <c r="M32" s="50">
        <f t="shared" si="5"/>
        <v>11978221.709999999</v>
      </c>
      <c r="N32" s="50">
        <f t="shared" si="5"/>
        <v>133175332.25</v>
      </c>
      <c r="O32" s="23">
        <f t="shared" si="5"/>
        <v>92835.11</v>
      </c>
      <c r="P32" s="47"/>
      <c r="Q32" s="42"/>
    </row>
    <row r="33" spans="1:16" ht="18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30"/>
      <c r="P33" s="51"/>
    </row>
    <row r="34" spans="1:17" ht="18" customHeight="1">
      <c r="A34" s="72" t="s">
        <v>34</v>
      </c>
      <c r="B34" s="73"/>
      <c r="C34" s="73"/>
      <c r="D34" s="73"/>
      <c r="E34" s="73"/>
      <c r="F34" s="72" t="s">
        <v>35</v>
      </c>
      <c r="G34" s="73"/>
      <c r="H34" s="73"/>
      <c r="I34" s="73"/>
      <c r="J34" s="73"/>
      <c r="K34" s="73"/>
      <c r="L34" s="73"/>
      <c r="M34" s="72" t="s">
        <v>36</v>
      </c>
      <c r="N34" s="73"/>
      <c r="O34" s="74"/>
      <c r="Q34" s="51"/>
    </row>
    <row r="35" spans="1:18" ht="18" customHeight="1">
      <c r="A35" s="24" t="s">
        <v>37</v>
      </c>
      <c r="B35" s="27"/>
      <c r="C35" s="27"/>
      <c r="D35" s="27"/>
      <c r="E35" s="27"/>
      <c r="F35" s="108">
        <v>7457648972.88</v>
      </c>
      <c r="G35" s="109"/>
      <c r="H35" s="109"/>
      <c r="I35" s="109"/>
      <c r="J35" s="109"/>
      <c r="K35" s="109"/>
      <c r="L35" s="110"/>
      <c r="M35" s="84"/>
      <c r="N35" s="85"/>
      <c r="O35" s="86"/>
      <c r="P35" s="51"/>
      <c r="Q35" s="51"/>
      <c r="R35" s="51"/>
    </row>
    <row r="36" spans="1:18" ht="18" customHeight="1">
      <c r="A36" s="24" t="s">
        <v>38</v>
      </c>
      <c r="B36" s="27"/>
      <c r="C36" s="27"/>
      <c r="D36" s="27"/>
      <c r="E36" s="27"/>
      <c r="F36" s="87">
        <v>250000</v>
      </c>
      <c r="G36" s="88"/>
      <c r="H36" s="88"/>
      <c r="I36" s="88"/>
      <c r="J36" s="88"/>
      <c r="K36" s="88"/>
      <c r="L36" s="89"/>
      <c r="M36" s="84"/>
      <c r="N36" s="85"/>
      <c r="O36" s="86"/>
      <c r="P36" s="51"/>
      <c r="Q36" s="51"/>
      <c r="R36" s="51"/>
    </row>
    <row r="37" spans="1:15" ht="18" customHeight="1">
      <c r="A37" s="24" t="s">
        <v>39</v>
      </c>
      <c r="B37" s="27"/>
      <c r="C37" s="27"/>
      <c r="D37" s="27"/>
      <c r="E37" s="27"/>
      <c r="F37" s="87">
        <v>0</v>
      </c>
      <c r="G37" s="88"/>
      <c r="H37" s="88"/>
      <c r="I37" s="88"/>
      <c r="J37" s="88"/>
      <c r="K37" s="88"/>
      <c r="L37" s="89"/>
      <c r="M37" s="84"/>
      <c r="N37" s="85"/>
      <c r="O37" s="86"/>
    </row>
    <row r="38" spans="1:16" ht="18" customHeight="1">
      <c r="A38" s="28" t="s">
        <v>40</v>
      </c>
      <c r="B38" s="27"/>
      <c r="C38" s="27"/>
      <c r="D38" s="27"/>
      <c r="E38" s="27"/>
      <c r="F38" s="87">
        <f>F35-F36-F37</f>
        <v>7457398972.88</v>
      </c>
      <c r="G38" s="88"/>
      <c r="H38" s="88"/>
      <c r="I38" s="88"/>
      <c r="J38" s="88"/>
      <c r="K38" s="88"/>
      <c r="L38" s="89"/>
      <c r="M38" s="84"/>
      <c r="N38" s="85"/>
      <c r="O38" s="86"/>
      <c r="P38" s="52"/>
    </row>
    <row r="39" spans="1:17" ht="18" customHeight="1">
      <c r="A39" s="29" t="s">
        <v>41</v>
      </c>
      <c r="B39" s="26"/>
      <c r="C39" s="26"/>
      <c r="D39" s="26"/>
      <c r="E39" s="26"/>
      <c r="F39" s="90">
        <f>N32+O32</f>
        <v>133268167.36</v>
      </c>
      <c r="G39" s="91"/>
      <c r="H39" s="91"/>
      <c r="I39" s="91"/>
      <c r="J39" s="91"/>
      <c r="K39" s="91"/>
      <c r="L39" s="92"/>
      <c r="M39" s="93">
        <f>F39/F38*100</f>
        <v>1.7870596416344433</v>
      </c>
      <c r="N39" s="94"/>
      <c r="O39" s="95"/>
      <c r="P39" s="52"/>
      <c r="Q39" s="52"/>
    </row>
    <row r="40" spans="1:17" ht="18" customHeight="1">
      <c r="A40" s="96" t="s">
        <v>42</v>
      </c>
      <c r="B40" s="97"/>
      <c r="C40" s="97"/>
      <c r="D40" s="97"/>
      <c r="E40" s="98"/>
      <c r="F40" s="99">
        <f>F38*6%</f>
        <v>447443938.3728</v>
      </c>
      <c r="G40" s="100"/>
      <c r="H40" s="100"/>
      <c r="I40" s="100"/>
      <c r="J40" s="100"/>
      <c r="K40" s="100"/>
      <c r="L40" s="101"/>
      <c r="M40" s="102">
        <v>6</v>
      </c>
      <c r="N40" s="103"/>
      <c r="O40" s="104"/>
      <c r="Q40" s="52"/>
    </row>
    <row r="41" spans="1:17" ht="18" customHeight="1">
      <c r="A41" s="24" t="s">
        <v>43</v>
      </c>
      <c r="B41" s="25"/>
      <c r="C41" s="25"/>
      <c r="D41" s="25"/>
      <c r="E41" s="25"/>
      <c r="F41" s="99">
        <f>F38*5.7%</f>
        <v>425071741.45416003</v>
      </c>
      <c r="G41" s="100"/>
      <c r="H41" s="100"/>
      <c r="I41" s="100"/>
      <c r="J41" s="100"/>
      <c r="K41" s="100"/>
      <c r="L41" s="101"/>
      <c r="M41" s="102">
        <v>5.7</v>
      </c>
      <c r="N41" s="103"/>
      <c r="O41" s="104"/>
      <c r="P41" s="52"/>
      <c r="Q41" s="61"/>
    </row>
    <row r="42" spans="1:17" ht="18" customHeight="1">
      <c r="A42" s="24" t="s">
        <v>44</v>
      </c>
      <c r="B42" s="25"/>
      <c r="C42" s="25"/>
      <c r="D42" s="25"/>
      <c r="E42" s="25"/>
      <c r="F42" s="99">
        <f>F38*5.4%</f>
        <v>402699544.5355201</v>
      </c>
      <c r="G42" s="100"/>
      <c r="H42" s="100"/>
      <c r="I42" s="100"/>
      <c r="J42" s="100"/>
      <c r="K42" s="100"/>
      <c r="L42" s="101"/>
      <c r="M42" s="102">
        <v>5.4</v>
      </c>
      <c r="N42" s="103"/>
      <c r="O42" s="104"/>
      <c r="Q42" s="62"/>
    </row>
    <row r="43" spans="1:17" ht="18" customHeight="1">
      <c r="A43" s="105" t="s">
        <v>59</v>
      </c>
      <c r="B43" s="105"/>
      <c r="C43" s="105"/>
      <c r="D43" s="105"/>
      <c r="E43" s="105"/>
      <c r="F43" s="105"/>
      <c r="G43" s="105"/>
      <c r="H43" s="7"/>
      <c r="I43" s="7"/>
      <c r="J43" s="7"/>
      <c r="K43" s="7"/>
      <c r="L43" s="53"/>
      <c r="M43" s="7"/>
      <c r="N43" s="7"/>
      <c r="O43" s="7"/>
      <c r="Q43" s="63"/>
    </row>
    <row r="44" spans="1:17" ht="12.75">
      <c r="A44" s="106"/>
      <c r="B44" s="106"/>
      <c r="C44" s="106"/>
      <c r="D44" s="106"/>
      <c r="E44" s="106"/>
      <c r="F44" s="31"/>
      <c r="G44" s="31"/>
      <c r="H44" s="31"/>
      <c r="I44" s="31"/>
      <c r="J44" s="31"/>
      <c r="K44" s="31"/>
      <c r="L44" s="54"/>
      <c r="M44" s="31"/>
      <c r="N44" s="31"/>
      <c r="O44" s="55"/>
      <c r="Q44" s="61"/>
    </row>
    <row r="45" spans="1:17" ht="11.2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56"/>
      <c r="N45" s="56"/>
      <c r="O45" s="56"/>
      <c r="Q45" s="61"/>
    </row>
    <row r="46" spans="1:17" ht="11.25" customHeight="1">
      <c r="A46" s="56"/>
      <c r="B46" s="32"/>
      <c r="C46" s="32"/>
      <c r="D46" s="32"/>
      <c r="E46" s="32"/>
      <c r="F46" s="32"/>
      <c r="G46" s="32"/>
      <c r="H46" s="56"/>
      <c r="I46" s="56"/>
      <c r="J46" s="56"/>
      <c r="K46" s="56"/>
      <c r="L46" s="56"/>
      <c r="O46" s="51"/>
      <c r="Q46" s="61"/>
    </row>
    <row r="47" spans="1:17" ht="11.2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Q47" s="61"/>
    </row>
    <row r="48" spans="1:17" ht="11.25" customHeight="1">
      <c r="A48" s="32"/>
      <c r="B48" s="32"/>
      <c r="C48" s="32"/>
      <c r="D48" s="32"/>
      <c r="E48" s="32"/>
      <c r="F48" s="32"/>
      <c r="G48" s="32"/>
      <c r="H48" s="56"/>
      <c r="I48" s="56"/>
      <c r="J48" s="56"/>
      <c r="K48" s="56"/>
      <c r="L48" s="64"/>
      <c r="M48" s="52"/>
      <c r="Q48" s="61"/>
    </row>
    <row r="49" spans="12:17" ht="11.25" customHeight="1">
      <c r="L49" s="52"/>
      <c r="P49" s="52"/>
      <c r="Q49" s="61"/>
    </row>
    <row r="50" spans="1:17" ht="11.25" customHeight="1">
      <c r="A50" s="3"/>
      <c r="B50" s="33"/>
      <c r="C50" s="33"/>
      <c r="D50" s="33"/>
      <c r="E50" s="33"/>
      <c r="F50" s="33"/>
      <c r="G50" s="33"/>
      <c r="L50" s="52"/>
      <c r="Q50" s="61"/>
    </row>
    <row r="51" spans="1:12" ht="11.25" customHeight="1">
      <c r="A51" s="32"/>
      <c r="B51" s="32"/>
      <c r="C51" s="32"/>
      <c r="D51" s="32"/>
      <c r="E51" s="32"/>
      <c r="F51" s="32"/>
      <c r="G51" s="32"/>
      <c r="L51" s="52"/>
    </row>
    <row r="56" ht="11.25" customHeight="1">
      <c r="H56" s="51"/>
    </row>
    <row r="60" ht="11.25" customHeight="1">
      <c r="L60" s="52"/>
    </row>
    <row r="70" ht="11.25" customHeight="1">
      <c r="I70" s="52"/>
    </row>
  </sheetData>
  <sheetProtection/>
  <mergeCells count="44">
    <mergeCell ref="J14:J17"/>
    <mergeCell ref="K14:K17"/>
    <mergeCell ref="L14:L17"/>
    <mergeCell ref="F42:L42"/>
    <mergeCell ref="M42:O42"/>
    <mergeCell ref="A43:G43"/>
    <mergeCell ref="A44:E44"/>
    <mergeCell ref="A45:L45"/>
    <mergeCell ref="H14:H17"/>
    <mergeCell ref="G14:G17"/>
    <mergeCell ref="F14:F17"/>
    <mergeCell ref="E14:E17"/>
    <mergeCell ref="D14:D17"/>
    <mergeCell ref="F39:L39"/>
    <mergeCell ref="M39:O39"/>
    <mergeCell ref="A40:E40"/>
    <mergeCell ref="F40:L40"/>
    <mergeCell ref="M40:O40"/>
    <mergeCell ref="M41:O41"/>
    <mergeCell ref="F41:L41"/>
    <mergeCell ref="M35:O35"/>
    <mergeCell ref="F36:L36"/>
    <mergeCell ref="M36:O36"/>
    <mergeCell ref="F37:L37"/>
    <mergeCell ref="M37:O37"/>
    <mergeCell ref="M38:O38"/>
    <mergeCell ref="F38:L38"/>
    <mergeCell ref="F35:L35"/>
    <mergeCell ref="M14:M17"/>
    <mergeCell ref="A34:E34"/>
    <mergeCell ref="F34:L34"/>
    <mergeCell ref="M34:O34"/>
    <mergeCell ref="B11:O11"/>
    <mergeCell ref="B12:O12"/>
    <mergeCell ref="B13:N13"/>
    <mergeCell ref="C14:C17"/>
    <mergeCell ref="B14:B17"/>
    <mergeCell ref="I14:I17"/>
    <mergeCell ref="A8:O8"/>
    <mergeCell ref="A3:O3"/>
    <mergeCell ref="A4:O4"/>
    <mergeCell ref="A5:O5"/>
    <mergeCell ref="A6:O6"/>
    <mergeCell ref="A7:O7"/>
  </mergeCells>
  <printOptions/>
  <pageMargins left="0.511811023622047" right="0.511811023622047" top="0.78740157480315" bottom="0.78740157480315" header="0.31496062992126" footer="0.31496062992126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Walber Moraes dos Reis</cp:lastModifiedBy>
  <cp:lastPrinted>2023-09-26T16:06:56Z</cp:lastPrinted>
  <dcterms:created xsi:type="dcterms:W3CDTF">2001-09-06T15:18:00Z</dcterms:created>
  <dcterms:modified xsi:type="dcterms:W3CDTF">2023-09-26T16:07:28Z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1046-11.2.0.11042</vt:lpwstr>
  </property>
  <property fmtid="{D5CDD505-2E9C-101B-9397-08002B2CF9AE}" pid="3" name="ICV">
    <vt:lpwstr>BE65B2276A7B411CA9CCC2BBD7597CE8</vt:lpwstr>
  </property>
</Properties>
</file>